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担当業務\02 地方教育費調査\R3年度\17-HP（今年度調査分）\HP掲載用（企画情報G島本さんへ）\"/>
    </mc:Choice>
  </mc:AlternateContent>
  <bookViews>
    <workbookView xWindow="-15" yWindow="-15" windowWidth="20430" windowHeight="4605"/>
  </bookViews>
  <sheets>
    <sheet name="表２４" sheetId="4" r:id="rId1"/>
    <sheet name="表２５" sheetId="5" r:id="rId2"/>
  </sheets>
  <definedNames>
    <definedName name="_xlnm._FilterDatabase" localSheetId="0" hidden="1">表２４!$A$1:$Z$25</definedName>
    <definedName name="_xlnm.Print_Area" localSheetId="0">表２４!$A$1:$Y$42</definedName>
    <definedName name="_xlnm.Print_Area" localSheetId="1">表２５!$A$1:$Q$88</definedName>
    <definedName name="_xlnm.Print_Titles" localSheetId="1">表２５!$1:$3</definedName>
  </definedNames>
  <calcPr calcId="162913"/>
</workbook>
</file>

<file path=xl/calcChain.xml><?xml version="1.0" encoding="utf-8"?>
<calcChain xmlns="http://schemas.openxmlformats.org/spreadsheetml/2006/main">
  <c r="M8" i="4" l="1"/>
  <c r="L5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4" i="5"/>
  <c r="M19" i="4"/>
  <c r="M24" i="4"/>
  <c r="M23" i="4"/>
  <c r="M22" i="4"/>
  <c r="M21" i="4"/>
  <c r="M18" i="4"/>
  <c r="M16" i="4"/>
  <c r="M15" i="4"/>
  <c r="M13" i="4"/>
  <c r="M12" i="4"/>
  <c r="M11" i="4"/>
  <c r="M10" i="4"/>
  <c r="M9" i="4"/>
  <c r="M7" i="4"/>
  <c r="M6" i="4"/>
  <c r="M5" i="4"/>
  <c r="M4" i="4" l="1"/>
  <c r="N15" i="5" l="1"/>
  <c r="I15" i="5"/>
  <c r="F15" i="5"/>
  <c r="D15" i="5"/>
  <c r="N88" i="5" l="1"/>
  <c r="I88" i="5"/>
  <c r="F88" i="5"/>
  <c r="D88" i="5"/>
  <c r="N87" i="5"/>
  <c r="I87" i="5"/>
  <c r="F87" i="5"/>
  <c r="D87" i="5"/>
  <c r="N86" i="5"/>
  <c r="I86" i="5"/>
  <c r="F86" i="5"/>
  <c r="D86" i="5"/>
  <c r="N85" i="5"/>
  <c r="I85" i="5"/>
  <c r="F85" i="5"/>
  <c r="D85" i="5"/>
  <c r="N84" i="5"/>
  <c r="I84" i="5"/>
  <c r="F84" i="5"/>
  <c r="D84" i="5"/>
  <c r="N83" i="5"/>
  <c r="I83" i="5"/>
  <c r="F83" i="5"/>
  <c r="D83" i="5"/>
  <c r="N82" i="5"/>
  <c r="I82" i="5"/>
  <c r="F82" i="5"/>
  <c r="D82" i="5"/>
  <c r="N81" i="5"/>
  <c r="I81" i="5"/>
  <c r="F81" i="5"/>
  <c r="D81" i="5"/>
  <c r="N80" i="5"/>
  <c r="I80" i="5"/>
  <c r="F80" i="5"/>
  <c r="D80" i="5"/>
  <c r="N79" i="5"/>
  <c r="I79" i="5"/>
  <c r="F79" i="5"/>
  <c r="D79" i="5"/>
  <c r="N78" i="5"/>
  <c r="I78" i="5"/>
  <c r="F78" i="5"/>
  <c r="D78" i="5"/>
  <c r="N77" i="5"/>
  <c r="I77" i="5"/>
  <c r="F77" i="5"/>
  <c r="D77" i="5"/>
  <c r="N76" i="5"/>
  <c r="I76" i="5"/>
  <c r="F76" i="5"/>
  <c r="D76" i="5"/>
  <c r="N75" i="5"/>
  <c r="I75" i="5"/>
  <c r="F75" i="5"/>
  <c r="D75" i="5"/>
  <c r="N74" i="5"/>
  <c r="I74" i="5"/>
  <c r="F74" i="5"/>
  <c r="D74" i="5"/>
  <c r="N73" i="5"/>
  <c r="I73" i="5"/>
  <c r="F73" i="5"/>
  <c r="D73" i="5"/>
  <c r="N72" i="5"/>
  <c r="I72" i="5"/>
  <c r="F72" i="5"/>
  <c r="D72" i="5"/>
  <c r="N71" i="5"/>
  <c r="I71" i="5"/>
  <c r="F71" i="5"/>
  <c r="D71" i="5"/>
  <c r="N70" i="5"/>
  <c r="I70" i="5"/>
  <c r="F70" i="5"/>
  <c r="D70" i="5"/>
  <c r="N69" i="5"/>
  <c r="I69" i="5"/>
  <c r="F69" i="5"/>
  <c r="D69" i="5"/>
  <c r="N68" i="5"/>
  <c r="I68" i="5"/>
  <c r="F68" i="5"/>
  <c r="D68" i="5"/>
  <c r="N67" i="5"/>
  <c r="I67" i="5"/>
  <c r="F67" i="5"/>
  <c r="D67" i="5"/>
  <c r="N66" i="5"/>
  <c r="I66" i="5"/>
  <c r="F66" i="5"/>
  <c r="D66" i="5"/>
  <c r="N65" i="5"/>
  <c r="I65" i="5"/>
  <c r="F65" i="5"/>
  <c r="D65" i="5"/>
  <c r="N64" i="5"/>
  <c r="I64" i="5"/>
  <c r="F64" i="5"/>
  <c r="D64" i="5"/>
  <c r="N63" i="5"/>
  <c r="I63" i="5"/>
  <c r="F63" i="5"/>
  <c r="D63" i="5"/>
  <c r="N62" i="5"/>
  <c r="I62" i="5"/>
  <c r="F62" i="5"/>
  <c r="D62" i="5"/>
  <c r="N61" i="5"/>
  <c r="I61" i="5"/>
  <c r="F61" i="5"/>
  <c r="D61" i="5"/>
  <c r="N60" i="5"/>
  <c r="I60" i="5"/>
  <c r="F60" i="5"/>
  <c r="D60" i="5"/>
  <c r="N59" i="5"/>
  <c r="I59" i="5"/>
  <c r="F59" i="5"/>
  <c r="D59" i="5"/>
  <c r="N58" i="5"/>
  <c r="I58" i="5"/>
  <c r="F58" i="5"/>
  <c r="D58" i="5"/>
  <c r="N57" i="5"/>
  <c r="I57" i="5"/>
  <c r="F57" i="5"/>
  <c r="D57" i="5"/>
  <c r="N56" i="5"/>
  <c r="I56" i="5"/>
  <c r="F56" i="5"/>
  <c r="D56" i="5"/>
  <c r="N55" i="5"/>
  <c r="I55" i="5"/>
  <c r="F55" i="5"/>
  <c r="D55" i="5"/>
  <c r="N54" i="5"/>
  <c r="I54" i="5"/>
  <c r="F54" i="5"/>
  <c r="D54" i="5"/>
  <c r="N53" i="5"/>
  <c r="I53" i="5"/>
  <c r="F53" i="5"/>
  <c r="D53" i="5"/>
  <c r="N52" i="5"/>
  <c r="I52" i="5"/>
  <c r="F52" i="5"/>
  <c r="D52" i="5"/>
  <c r="N51" i="5"/>
  <c r="I51" i="5"/>
  <c r="F51" i="5"/>
  <c r="D51" i="5"/>
  <c r="N50" i="5"/>
  <c r="I50" i="5"/>
  <c r="F50" i="5"/>
  <c r="D50" i="5"/>
  <c r="N49" i="5"/>
  <c r="I49" i="5"/>
  <c r="F49" i="5"/>
  <c r="D49" i="5"/>
  <c r="N48" i="5"/>
  <c r="I48" i="5"/>
  <c r="F48" i="5"/>
  <c r="D48" i="5"/>
  <c r="N47" i="5"/>
  <c r="I47" i="5"/>
  <c r="F47" i="5"/>
  <c r="D47" i="5"/>
  <c r="N46" i="5"/>
  <c r="I46" i="5"/>
  <c r="F46" i="5"/>
  <c r="D46" i="5"/>
  <c r="N45" i="5"/>
  <c r="I45" i="5"/>
  <c r="F45" i="5"/>
  <c r="D45" i="5"/>
  <c r="N44" i="5"/>
  <c r="I44" i="5"/>
  <c r="F44" i="5"/>
  <c r="D44" i="5"/>
  <c r="N43" i="5"/>
  <c r="I43" i="5"/>
  <c r="F43" i="5"/>
  <c r="D43" i="5"/>
  <c r="N42" i="5"/>
  <c r="I42" i="5"/>
  <c r="F42" i="5"/>
  <c r="D42" i="5"/>
  <c r="N41" i="5"/>
  <c r="I41" i="5"/>
  <c r="F41" i="5"/>
  <c r="D41" i="5"/>
  <c r="N40" i="5"/>
  <c r="I40" i="5"/>
  <c r="F40" i="5"/>
  <c r="D40" i="5"/>
  <c r="N39" i="5"/>
  <c r="I39" i="5"/>
  <c r="F39" i="5"/>
  <c r="D39" i="5"/>
  <c r="N38" i="5"/>
  <c r="I38" i="5"/>
  <c r="F38" i="5"/>
  <c r="D38" i="5"/>
  <c r="N37" i="5"/>
  <c r="I37" i="5"/>
  <c r="F37" i="5"/>
  <c r="D37" i="5"/>
  <c r="N36" i="5"/>
  <c r="I36" i="5"/>
  <c r="F36" i="5"/>
  <c r="D36" i="5"/>
  <c r="N35" i="5"/>
  <c r="I35" i="5"/>
  <c r="F35" i="5"/>
  <c r="D35" i="5"/>
  <c r="N34" i="5"/>
  <c r="I34" i="5"/>
  <c r="F34" i="5"/>
  <c r="D34" i="5"/>
  <c r="N33" i="5"/>
  <c r="I33" i="5"/>
  <c r="F33" i="5"/>
  <c r="D33" i="5"/>
  <c r="N32" i="5"/>
  <c r="I32" i="5"/>
  <c r="F32" i="5"/>
  <c r="D32" i="5"/>
  <c r="N31" i="5"/>
  <c r="I31" i="5"/>
  <c r="F31" i="5"/>
  <c r="D31" i="5"/>
  <c r="N30" i="5"/>
  <c r="I30" i="5"/>
  <c r="F30" i="5"/>
  <c r="D30" i="5"/>
  <c r="N29" i="5"/>
  <c r="I29" i="5"/>
  <c r="F29" i="5"/>
  <c r="D29" i="5"/>
  <c r="N28" i="5"/>
  <c r="I28" i="5"/>
  <c r="F28" i="5"/>
  <c r="D28" i="5"/>
  <c r="N27" i="5"/>
  <c r="I27" i="5"/>
  <c r="F27" i="5"/>
  <c r="D27" i="5"/>
  <c r="N26" i="5"/>
  <c r="I26" i="5"/>
  <c r="F26" i="5"/>
  <c r="D26" i="5"/>
  <c r="N25" i="5"/>
  <c r="I25" i="5"/>
  <c r="F25" i="5"/>
  <c r="D25" i="5"/>
  <c r="N24" i="5"/>
  <c r="I24" i="5"/>
  <c r="F24" i="5"/>
  <c r="D24" i="5"/>
  <c r="N23" i="5"/>
  <c r="I23" i="5"/>
  <c r="F23" i="5"/>
  <c r="D23" i="5"/>
  <c r="N22" i="5"/>
  <c r="I22" i="5"/>
  <c r="F22" i="5"/>
  <c r="D22" i="5"/>
  <c r="N21" i="5"/>
  <c r="I21" i="5"/>
  <c r="F21" i="5"/>
  <c r="D21" i="5"/>
  <c r="N20" i="5"/>
  <c r="I20" i="5"/>
  <c r="F20" i="5"/>
  <c r="D20" i="5"/>
  <c r="N19" i="5"/>
  <c r="I19" i="5"/>
  <c r="F19" i="5"/>
  <c r="D19" i="5"/>
  <c r="N18" i="5"/>
  <c r="I18" i="5"/>
  <c r="F18" i="5"/>
  <c r="D18" i="5"/>
  <c r="N17" i="5"/>
  <c r="I17" i="5"/>
  <c r="F17" i="5"/>
  <c r="D17" i="5"/>
  <c r="N16" i="5"/>
  <c r="I16" i="5"/>
  <c r="F16" i="5"/>
  <c r="D16" i="5"/>
  <c r="N14" i="5"/>
  <c r="I14" i="5"/>
  <c r="F14" i="5"/>
  <c r="D14" i="5"/>
  <c r="N13" i="5"/>
  <c r="I13" i="5"/>
  <c r="F13" i="5"/>
  <c r="D13" i="5"/>
  <c r="N12" i="5"/>
  <c r="I12" i="5"/>
  <c r="F12" i="5"/>
  <c r="D12" i="5"/>
  <c r="N11" i="5"/>
  <c r="I11" i="5"/>
  <c r="F11" i="5"/>
  <c r="D11" i="5"/>
  <c r="N10" i="5"/>
  <c r="I10" i="5"/>
  <c r="F10" i="5"/>
  <c r="D10" i="5"/>
  <c r="N9" i="5"/>
  <c r="I9" i="5"/>
  <c r="F9" i="5"/>
  <c r="D9" i="5"/>
  <c r="N8" i="5"/>
  <c r="I8" i="5"/>
  <c r="F8" i="5"/>
  <c r="D8" i="5"/>
  <c r="N7" i="5"/>
  <c r="I7" i="5"/>
  <c r="F7" i="5"/>
  <c r="D7" i="5"/>
  <c r="N6" i="5"/>
  <c r="I6" i="5"/>
  <c r="F6" i="5"/>
  <c r="D6" i="5"/>
  <c r="N5" i="5"/>
  <c r="I5" i="5"/>
  <c r="F5" i="5"/>
  <c r="D5" i="5"/>
  <c r="N4" i="5"/>
  <c r="I4" i="5"/>
  <c r="F4" i="5"/>
  <c r="D4" i="5"/>
  <c r="X25" i="4"/>
  <c r="W25" i="4"/>
  <c r="V25" i="4"/>
  <c r="U25" i="4"/>
  <c r="T25" i="4"/>
  <c r="S25" i="4"/>
  <c r="R25" i="4"/>
  <c r="Q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4" i="4"/>
  <c r="Y25" i="4" l="1"/>
</calcChain>
</file>

<file path=xl/comments1.xml><?xml version="1.0" encoding="utf-8"?>
<comments xmlns="http://schemas.openxmlformats.org/spreadsheetml/2006/main">
  <authors>
    <author>User</author>
  </authors>
  <commentList>
    <comment ref="N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愛南町教委と兼務</t>
        </r>
      </text>
    </comment>
    <comment ref="O2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User:</t>
        </r>
        <r>
          <rPr>
            <sz val="9"/>
            <color indexed="81"/>
            <rFont val="MS P ゴシック"/>
            <family val="3"/>
            <charset val="128"/>
          </rPr>
          <t xml:space="preserve">
年額90,000円/12ヶ月</t>
        </r>
      </text>
    </comment>
  </commentList>
</comments>
</file>

<file path=xl/sharedStrings.xml><?xml version="1.0" encoding="utf-8"?>
<sst xmlns="http://schemas.openxmlformats.org/spreadsheetml/2006/main" count="336" uniqueCount="91">
  <si>
    <t>番号</t>
    <rPh sb="0" eb="2">
      <t>バンゴウ</t>
    </rPh>
    <phoneticPr fontId="1"/>
  </si>
  <si>
    <t>　　 調査項目
市町村名</t>
    <rPh sb="3" eb="5">
      <t>チョウサ</t>
    </rPh>
    <rPh sb="5" eb="7">
      <t>コウモク</t>
    </rPh>
    <phoneticPr fontId="1"/>
  </si>
  <si>
    <t>１．教育委員会の類型</t>
    <rPh sb="2" eb="4">
      <t>キョウイク</t>
    </rPh>
    <rPh sb="4" eb="7">
      <t>イインカイ</t>
    </rPh>
    <rPh sb="8" eb="10">
      <t>ルイケイ</t>
    </rPh>
    <phoneticPr fontId="1"/>
  </si>
  <si>
    <t>３．教育長の状況</t>
    <rPh sb="2" eb="5">
      <t>キョウイクチョウ</t>
    </rPh>
    <rPh sb="6" eb="8">
      <t>ジョウキョウ</t>
    </rPh>
    <phoneticPr fontId="1"/>
  </si>
  <si>
    <t>４．事務局の本務職員数</t>
    <rPh sb="2" eb="5">
      <t>ジムキョク</t>
    </rPh>
    <rPh sb="6" eb="8">
      <t>ホンム</t>
    </rPh>
    <rPh sb="8" eb="10">
      <t>ショクイン</t>
    </rPh>
    <rPh sb="10" eb="11">
      <t>スウ</t>
    </rPh>
    <phoneticPr fontId="1"/>
  </si>
  <si>
    <t>種類</t>
    <rPh sb="0" eb="2">
      <t>シュルイ</t>
    </rPh>
    <phoneticPr fontId="1"/>
  </si>
  <si>
    <t>組織</t>
    <rPh sb="0" eb="2">
      <t>ソシキ</t>
    </rPh>
    <phoneticPr fontId="1"/>
  </si>
  <si>
    <t>報酬形態</t>
    <rPh sb="0" eb="2">
      <t>ホウシュウ</t>
    </rPh>
    <rPh sb="2" eb="4">
      <t>ケイタイ</t>
    </rPh>
    <phoneticPr fontId="1"/>
  </si>
  <si>
    <t>委　員
報酬額
  　　(円)</t>
    <rPh sb="0" eb="1">
      <t>イ</t>
    </rPh>
    <rPh sb="2" eb="3">
      <t>イン</t>
    </rPh>
    <rPh sb="4" eb="6">
      <t>ホウシュウ</t>
    </rPh>
    <rPh sb="6" eb="7">
      <t>ガク</t>
    </rPh>
    <rPh sb="13" eb="14">
      <t>エン</t>
    </rPh>
    <phoneticPr fontId="1"/>
  </si>
  <si>
    <t>性別</t>
  </si>
  <si>
    <t>年齢</t>
    <rPh sb="0" eb="2">
      <t>ネンレイ</t>
    </rPh>
    <phoneticPr fontId="1"/>
  </si>
  <si>
    <t>直前歴</t>
    <rPh sb="0" eb="2">
      <t>チョクゼン</t>
    </rPh>
    <rPh sb="2" eb="3">
      <t>レキ</t>
    </rPh>
    <phoneticPr fontId="1"/>
  </si>
  <si>
    <t>教職の
経験</t>
    <rPh sb="0" eb="2">
      <t>キョウショク</t>
    </rPh>
    <rPh sb="4" eb="5">
      <t>キョウ</t>
    </rPh>
    <rPh sb="5" eb="6">
      <t>シルシ</t>
    </rPh>
    <phoneticPr fontId="1"/>
  </si>
  <si>
    <t>教育
行政
の
経験</t>
    <rPh sb="0" eb="2">
      <t>キョウイク</t>
    </rPh>
    <rPh sb="3" eb="5">
      <t>ギョウセイ</t>
    </rPh>
    <rPh sb="8" eb="10">
      <t>ケイケン</t>
    </rPh>
    <phoneticPr fontId="1"/>
  </si>
  <si>
    <t>一般
行政
の
経験</t>
    <rPh sb="0" eb="2">
      <t>イッパン</t>
    </rPh>
    <rPh sb="3" eb="5">
      <t>ギョウセイ</t>
    </rPh>
    <rPh sb="8" eb="10">
      <t>ケイケン</t>
    </rPh>
    <phoneticPr fontId="1"/>
  </si>
  <si>
    <t>在職期間
　(月)</t>
    <rPh sb="0" eb="2">
      <t>ザイショク</t>
    </rPh>
    <rPh sb="2" eb="4">
      <t>キカン</t>
    </rPh>
    <rPh sb="7" eb="8">
      <t>ツキ</t>
    </rPh>
    <phoneticPr fontId="1"/>
  </si>
  <si>
    <t>他教委の
委員との
兼　　務</t>
    <phoneticPr fontId="1"/>
  </si>
  <si>
    <t>　給　与
　　 （円）</t>
    <rPh sb="1" eb="2">
      <t>キュウ</t>
    </rPh>
    <rPh sb="3" eb="4">
      <t>クミ</t>
    </rPh>
    <rPh sb="10" eb="11">
      <t>エン</t>
    </rPh>
    <phoneticPr fontId="1"/>
  </si>
  <si>
    <t>管理職
手　当
　　（円）</t>
    <rPh sb="0" eb="2">
      <t>カンリ</t>
    </rPh>
    <rPh sb="2" eb="3">
      <t>ショク</t>
    </rPh>
    <rPh sb="4" eb="5">
      <t>テ</t>
    </rPh>
    <rPh sb="6" eb="7">
      <t>トウ</t>
    </rPh>
    <rPh sb="11" eb="12">
      <t>エン</t>
    </rPh>
    <phoneticPr fontId="1"/>
  </si>
  <si>
    <t>指導主事</t>
    <rPh sb="0" eb="2">
      <t>シドウ</t>
    </rPh>
    <rPh sb="2" eb="4">
      <t>シュジ</t>
    </rPh>
    <phoneticPr fontId="1"/>
  </si>
  <si>
    <t>充て指導主事</t>
    <rPh sb="0" eb="1">
      <t>ア</t>
    </rPh>
    <rPh sb="2" eb="4">
      <t>シドウ</t>
    </rPh>
    <rPh sb="4" eb="6">
      <t>シュジ</t>
    </rPh>
    <phoneticPr fontId="1"/>
  </si>
  <si>
    <t>社会教育主事</t>
    <rPh sb="0" eb="2">
      <t>シャカイ</t>
    </rPh>
    <rPh sb="2" eb="4">
      <t>キョウイク</t>
    </rPh>
    <rPh sb="4" eb="6">
      <t>シュジ</t>
    </rPh>
    <phoneticPr fontId="1"/>
  </si>
  <si>
    <t>派遣社会教育主事</t>
    <rPh sb="0" eb="2">
      <t>ハケン</t>
    </rPh>
    <rPh sb="2" eb="4">
      <t>シャカイ</t>
    </rPh>
    <rPh sb="4" eb="6">
      <t>キョウイク</t>
    </rPh>
    <rPh sb="6" eb="8">
      <t>シュジ</t>
    </rPh>
    <phoneticPr fontId="1"/>
  </si>
  <si>
    <t>社会教育主事補</t>
    <rPh sb="0" eb="2">
      <t>シャカイ</t>
    </rPh>
    <rPh sb="2" eb="4">
      <t>キョウイク</t>
    </rPh>
    <rPh sb="4" eb="6">
      <t>シュジ</t>
    </rPh>
    <rPh sb="6" eb="7">
      <t>ホ</t>
    </rPh>
    <phoneticPr fontId="1"/>
  </si>
  <si>
    <t>事務職員</t>
    <rPh sb="0" eb="2">
      <t>ジム</t>
    </rPh>
    <rPh sb="2" eb="4">
      <t>ショクイン</t>
    </rPh>
    <phoneticPr fontId="1"/>
  </si>
  <si>
    <t>技術職員</t>
    <rPh sb="0" eb="2">
      <t>ギジュツ</t>
    </rPh>
    <rPh sb="2" eb="4">
      <t>ショクイン</t>
    </rPh>
    <phoneticPr fontId="1"/>
  </si>
  <si>
    <t>労務職員</t>
    <rPh sb="0" eb="2">
      <t>ロウム</t>
    </rPh>
    <rPh sb="2" eb="4">
      <t>ショクイン</t>
    </rPh>
    <phoneticPr fontId="1"/>
  </si>
  <si>
    <t>合計</t>
    <rPh sb="0" eb="2">
      <t>ゴウケイ</t>
    </rPh>
    <phoneticPr fontId="1"/>
  </si>
  <si>
    <t>松山市</t>
  </si>
  <si>
    <t>５人制</t>
    <rPh sb="1" eb="3">
      <t>ニンセイ</t>
    </rPh>
    <phoneticPr fontId="1"/>
  </si>
  <si>
    <t>月額</t>
    <rPh sb="0" eb="2">
      <t>ゲツガク</t>
    </rPh>
    <phoneticPr fontId="1"/>
  </si>
  <si>
    <t>男</t>
    <rPh sb="0" eb="1">
      <t>オトコ</t>
    </rPh>
    <phoneticPr fontId="1"/>
  </si>
  <si>
    <t>無</t>
  </si>
  <si>
    <t>有</t>
  </si>
  <si>
    <t>今治市</t>
  </si>
  <si>
    <t>宇和島市</t>
  </si>
  <si>
    <t>八幡浜市</t>
  </si>
  <si>
    <t>新居浜市</t>
  </si>
  <si>
    <t>西条市</t>
  </si>
  <si>
    <t>大洲市</t>
  </si>
  <si>
    <t>松前町</t>
  </si>
  <si>
    <t>砥部町</t>
  </si>
  <si>
    <t>内子町</t>
  </si>
  <si>
    <t>伊方町</t>
  </si>
  <si>
    <t>松野町</t>
  </si>
  <si>
    <t>計</t>
    <rPh sb="0" eb="1">
      <t>ケイ</t>
    </rPh>
    <phoneticPr fontId="1"/>
  </si>
  <si>
    <t>本              庁</t>
    <rPh sb="0" eb="1">
      <t>ホン</t>
    </rPh>
    <rPh sb="15" eb="16">
      <t>チョウ</t>
    </rPh>
    <phoneticPr fontId="1"/>
  </si>
  <si>
    <t>四国中央市</t>
    <rPh sb="0" eb="2">
      <t>シコク</t>
    </rPh>
    <rPh sb="2" eb="4">
      <t>チュウオウ</t>
    </rPh>
    <rPh sb="4" eb="5">
      <t>シ</t>
    </rPh>
    <phoneticPr fontId="1"/>
  </si>
  <si>
    <t>伊予市</t>
    <rPh sb="0" eb="3">
      <t>イヨシ</t>
    </rPh>
    <phoneticPr fontId="1"/>
  </si>
  <si>
    <t>西予市</t>
    <rPh sb="0" eb="1">
      <t>ニシ</t>
    </rPh>
    <rPh sb="1" eb="2">
      <t>ヨ</t>
    </rPh>
    <rPh sb="2" eb="3">
      <t>シ</t>
    </rPh>
    <phoneticPr fontId="1"/>
  </si>
  <si>
    <t>東温市</t>
    <rPh sb="0" eb="1">
      <t>ヒガシ</t>
    </rPh>
    <rPh sb="1" eb="2">
      <t>オン</t>
    </rPh>
    <rPh sb="2" eb="3">
      <t>シ</t>
    </rPh>
    <phoneticPr fontId="1"/>
  </si>
  <si>
    <t>上島町</t>
    <rPh sb="0" eb="1">
      <t>ウエ</t>
    </rPh>
    <rPh sb="1" eb="2">
      <t>シマ</t>
    </rPh>
    <rPh sb="2" eb="3">
      <t>マチ</t>
    </rPh>
    <phoneticPr fontId="1"/>
  </si>
  <si>
    <t>久万高原町</t>
    <rPh sb="0" eb="2">
      <t>クマ</t>
    </rPh>
    <rPh sb="2" eb="4">
      <t>コウゲン</t>
    </rPh>
    <rPh sb="4" eb="5">
      <t>マチ</t>
    </rPh>
    <phoneticPr fontId="1"/>
  </si>
  <si>
    <t>鬼北町</t>
    <rPh sb="0" eb="1">
      <t>オニ</t>
    </rPh>
    <rPh sb="1" eb="2">
      <t>キタ</t>
    </rPh>
    <rPh sb="2" eb="3">
      <t>マチ</t>
    </rPh>
    <phoneticPr fontId="1"/>
  </si>
  <si>
    <t>愛南町</t>
    <rPh sb="0" eb="1">
      <t>アイ</t>
    </rPh>
    <rPh sb="1" eb="3">
      <t>ミナミマチ</t>
    </rPh>
    <phoneticPr fontId="1"/>
  </si>
  <si>
    <t>篠山組合</t>
    <rPh sb="0" eb="2">
      <t>ササヤマ</t>
    </rPh>
    <rPh sb="2" eb="4">
      <t>クミアイ</t>
    </rPh>
    <phoneticPr fontId="1"/>
  </si>
  <si>
    <t>地方公務員</t>
    <rPh sb="0" eb="2">
      <t>チホウ</t>
    </rPh>
    <rPh sb="2" eb="5">
      <t>コウムイン</t>
    </rPh>
    <phoneticPr fontId="1"/>
  </si>
  <si>
    <t>教育委員の状況</t>
    <rPh sb="0" eb="2">
      <t>キョウイク</t>
    </rPh>
    <rPh sb="2" eb="4">
      <t>イイン</t>
    </rPh>
    <rPh sb="5" eb="7">
      <t>ジョウキョウ</t>
    </rPh>
    <phoneticPr fontId="1"/>
  </si>
  <si>
    <t>新任等
の　別</t>
    <rPh sb="0" eb="2">
      <t>シンニン</t>
    </rPh>
    <rPh sb="2" eb="3">
      <t>トウ</t>
    </rPh>
    <rPh sb="6" eb="7">
      <t>ベツ</t>
    </rPh>
    <phoneticPr fontId="1"/>
  </si>
  <si>
    <t>性別</t>
    <rPh sb="0" eb="2">
      <t>セイベツ</t>
    </rPh>
    <phoneticPr fontId="1"/>
  </si>
  <si>
    <t>教職の
経　験</t>
    <rPh sb="0" eb="2">
      <t>キョウショク</t>
    </rPh>
    <rPh sb="4" eb="5">
      <t>キョウ</t>
    </rPh>
    <rPh sb="6" eb="7">
      <t>シルシ</t>
    </rPh>
    <phoneticPr fontId="1"/>
  </si>
  <si>
    <t>他教委の
委員との
兼　　務</t>
    <phoneticPr fontId="1"/>
  </si>
  <si>
    <t>　</t>
    <phoneticPr fontId="1"/>
  </si>
  <si>
    <t>愛南町</t>
    <rPh sb="0" eb="1">
      <t>アイ</t>
    </rPh>
    <rPh sb="1" eb="2">
      <t>ミナミ</t>
    </rPh>
    <rPh sb="2" eb="3">
      <t>マチ</t>
    </rPh>
    <phoneticPr fontId="1"/>
  </si>
  <si>
    <t>松野町</t>
    <rPh sb="0" eb="1">
      <t>マツ</t>
    </rPh>
    <rPh sb="1" eb="2">
      <t>ノ</t>
    </rPh>
    <rPh sb="2" eb="3">
      <t>マチ</t>
    </rPh>
    <phoneticPr fontId="1"/>
  </si>
  <si>
    <t>伊方町</t>
    <rPh sb="0" eb="2">
      <t>イカタ</t>
    </rPh>
    <rPh sb="2" eb="3">
      <t>マチ</t>
    </rPh>
    <phoneticPr fontId="1"/>
  </si>
  <si>
    <t>内子町</t>
    <rPh sb="0" eb="3">
      <t>ウチコチョウ</t>
    </rPh>
    <phoneticPr fontId="1"/>
  </si>
  <si>
    <t>砥部町</t>
    <rPh sb="0" eb="2">
      <t>トベ</t>
    </rPh>
    <rPh sb="2" eb="3">
      <t>チョウ</t>
    </rPh>
    <phoneticPr fontId="1"/>
  </si>
  <si>
    <t>松前町</t>
    <rPh sb="0" eb="2">
      <t>マサキ</t>
    </rPh>
    <rPh sb="2" eb="3">
      <t>マチ</t>
    </rPh>
    <phoneticPr fontId="1"/>
  </si>
  <si>
    <t>大洲市</t>
    <rPh sb="0" eb="3">
      <t>オオズシ</t>
    </rPh>
    <phoneticPr fontId="1"/>
  </si>
  <si>
    <t>西条市</t>
    <rPh sb="0" eb="3">
      <t>サイジョウシ</t>
    </rPh>
    <phoneticPr fontId="1"/>
  </si>
  <si>
    <t>新居浜市</t>
    <rPh sb="0" eb="4">
      <t>ニイハマシ</t>
    </rPh>
    <phoneticPr fontId="1"/>
  </si>
  <si>
    <t>八幡浜市</t>
    <rPh sb="0" eb="4">
      <t>ヤワタハマシ</t>
    </rPh>
    <phoneticPr fontId="1"/>
  </si>
  <si>
    <t>宇和島市</t>
    <rPh sb="0" eb="4">
      <t>ウワジマシ</t>
    </rPh>
    <phoneticPr fontId="1"/>
  </si>
  <si>
    <t>今治市</t>
    <rPh sb="0" eb="3">
      <t>イマバリシ</t>
    </rPh>
    <phoneticPr fontId="1"/>
  </si>
  <si>
    <t>無</t>
    <rPh sb="0" eb="1">
      <t>ナ</t>
    </rPh>
    <phoneticPr fontId="1"/>
  </si>
  <si>
    <t>市</t>
  </si>
  <si>
    <t>町</t>
  </si>
  <si>
    <t>年額</t>
  </si>
  <si>
    <t>教職員</t>
  </si>
  <si>
    <t>教育委員会関係職員</t>
  </si>
  <si>
    <t>教育長</t>
  </si>
  <si>
    <t>その他</t>
  </si>
  <si>
    <t>地方公務員</t>
  </si>
  <si>
    <t>国家公務員</t>
  </si>
  <si>
    <t>月額</t>
  </si>
  <si>
    <t>６人制</t>
    <rPh sb="1" eb="3">
      <t>ニンセイ</t>
    </rPh>
    <phoneticPr fontId="1"/>
  </si>
  <si>
    <t>一部事務組合</t>
  </si>
  <si>
    <t>２．教育委員の報酬</t>
    <phoneticPr fontId="1"/>
  </si>
  <si>
    <t>女</t>
  </si>
  <si>
    <t>年額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</si>
</sst>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i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2" fillId="3" borderId="59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vertical="center" wrapText="1"/>
    </xf>
    <xf numFmtId="0" fontId="0" fillId="0" borderId="0" xfId="0" applyFont="1"/>
    <xf numFmtId="176" fontId="2" fillId="0" borderId="2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22" xfId="0" applyNumberFormat="1" applyFont="1" applyFill="1" applyBorder="1" applyAlignment="1">
      <alignment horizontal="center" vertical="center" wrapText="1"/>
    </xf>
    <xf numFmtId="176" fontId="2" fillId="0" borderId="32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62" xfId="0" applyNumberFormat="1" applyFont="1" applyFill="1" applyBorder="1" applyAlignment="1">
      <alignment horizontal="center" vertical="center" wrapText="1"/>
    </xf>
    <xf numFmtId="176" fontId="2" fillId="0" borderId="36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center" vertical="center" shrinkToFit="1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9" xfId="0" applyNumberFormat="1" applyFont="1" applyFill="1" applyBorder="1" applyAlignment="1">
      <alignment horizontal="center" vertical="center" shrinkToFit="1"/>
    </xf>
    <xf numFmtId="176" fontId="2" fillId="0" borderId="11" xfId="0" applyNumberFormat="1" applyFont="1" applyFill="1" applyBorder="1" applyAlignment="1">
      <alignment horizontal="center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4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6" borderId="30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textRotation="255" wrapText="1"/>
    </xf>
    <xf numFmtId="0" fontId="3" fillId="2" borderId="22" xfId="0" applyFont="1" applyFill="1" applyBorder="1" applyAlignment="1">
      <alignment horizontal="center" vertical="center" textRotation="255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2" fillId="7" borderId="30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left" vertical="center" wrapText="1"/>
    </xf>
    <xf numFmtId="0" fontId="2" fillId="2" borderId="56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3" fillId="2" borderId="50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Z27"/>
  <sheetViews>
    <sheetView tabSelected="1" zoomScaleNormal="100" zoomScaleSheetLayoutView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A3"/>
    </sheetView>
  </sheetViews>
  <sheetFormatPr defaultRowHeight="13.5"/>
  <cols>
    <col min="1" max="1" width="3.125" customWidth="1"/>
    <col min="2" max="2" width="14" customWidth="1"/>
    <col min="3" max="3" width="5.5" customWidth="1"/>
    <col min="4" max="4" width="6.625" customWidth="1"/>
    <col min="5" max="5" width="9.125" customWidth="1"/>
    <col min="6" max="6" width="4.75" customWidth="1"/>
    <col min="7" max="7" width="3.75" customWidth="1"/>
    <col min="8" max="8" width="6" customWidth="1"/>
    <col min="9" max="9" width="15.875" customWidth="1"/>
    <col min="10" max="11" width="5.125" customWidth="1"/>
    <col min="12" max="12" width="4.875" customWidth="1"/>
    <col min="13" max="13" width="5.125" customWidth="1"/>
    <col min="15" max="15" width="11.125" bestFit="1" customWidth="1"/>
    <col min="16" max="16" width="7.875" customWidth="1"/>
    <col min="17" max="18" width="6.375" customWidth="1"/>
    <col min="19" max="19" width="6.125" customWidth="1"/>
    <col min="20" max="20" width="6.625" customWidth="1"/>
    <col min="21" max="21" width="6.25" customWidth="1"/>
    <col min="22" max="22" width="6.625" customWidth="1"/>
    <col min="23" max="23" width="6.875" customWidth="1"/>
    <col min="24" max="24" width="6.375" customWidth="1"/>
    <col min="25" max="25" width="7" customWidth="1"/>
  </cols>
  <sheetData>
    <row r="1" spans="1:25" ht="24.75" customHeight="1">
      <c r="A1" s="71" t="s">
        <v>0</v>
      </c>
      <c r="B1" s="73" t="s">
        <v>1</v>
      </c>
      <c r="C1" s="76" t="s">
        <v>2</v>
      </c>
      <c r="D1" s="76"/>
      <c r="E1" s="77" t="s">
        <v>88</v>
      </c>
      <c r="F1" s="77"/>
      <c r="G1" s="78" t="s">
        <v>3</v>
      </c>
      <c r="H1" s="78"/>
      <c r="I1" s="78"/>
      <c r="J1" s="78"/>
      <c r="K1" s="78"/>
      <c r="L1" s="78"/>
      <c r="M1" s="78"/>
      <c r="N1" s="78"/>
      <c r="O1" s="78"/>
      <c r="P1" s="78"/>
      <c r="Q1" s="89" t="s">
        <v>4</v>
      </c>
      <c r="R1" s="89"/>
      <c r="S1" s="89"/>
      <c r="T1" s="89"/>
      <c r="U1" s="89"/>
      <c r="V1" s="89"/>
      <c r="W1" s="89"/>
      <c r="X1" s="89"/>
      <c r="Y1" s="90"/>
    </row>
    <row r="2" spans="1:25" ht="29.25" customHeight="1">
      <c r="A2" s="72"/>
      <c r="B2" s="74"/>
      <c r="C2" s="85" t="s">
        <v>5</v>
      </c>
      <c r="D2" s="85" t="s">
        <v>6</v>
      </c>
      <c r="E2" s="79" t="s">
        <v>8</v>
      </c>
      <c r="F2" s="81" t="s">
        <v>7</v>
      </c>
      <c r="G2" s="83" t="s">
        <v>9</v>
      </c>
      <c r="H2" s="83" t="s">
        <v>10</v>
      </c>
      <c r="I2" s="85" t="s">
        <v>11</v>
      </c>
      <c r="J2" s="85" t="s">
        <v>12</v>
      </c>
      <c r="K2" s="85" t="s">
        <v>13</v>
      </c>
      <c r="L2" s="85" t="s">
        <v>14</v>
      </c>
      <c r="M2" s="85" t="s">
        <v>15</v>
      </c>
      <c r="N2" s="85" t="s">
        <v>16</v>
      </c>
      <c r="O2" s="87" t="s">
        <v>17</v>
      </c>
      <c r="P2" s="85" t="s">
        <v>18</v>
      </c>
      <c r="Q2" s="91" t="s">
        <v>46</v>
      </c>
      <c r="R2" s="92"/>
      <c r="S2" s="92"/>
      <c r="T2" s="92"/>
      <c r="U2" s="92"/>
      <c r="V2" s="92"/>
      <c r="W2" s="92"/>
      <c r="X2" s="92"/>
      <c r="Y2" s="93"/>
    </row>
    <row r="3" spans="1:25" ht="30.75" customHeight="1">
      <c r="A3" s="72"/>
      <c r="B3" s="75"/>
      <c r="C3" s="86"/>
      <c r="D3" s="86"/>
      <c r="E3" s="80"/>
      <c r="F3" s="82"/>
      <c r="G3" s="84"/>
      <c r="H3" s="84"/>
      <c r="I3" s="86"/>
      <c r="J3" s="86"/>
      <c r="K3" s="86"/>
      <c r="L3" s="86"/>
      <c r="M3" s="86"/>
      <c r="N3" s="86"/>
      <c r="O3" s="88"/>
      <c r="P3" s="86"/>
      <c r="Q3" s="1" t="s">
        <v>19</v>
      </c>
      <c r="R3" s="2" t="s">
        <v>20</v>
      </c>
      <c r="S3" s="2" t="s">
        <v>21</v>
      </c>
      <c r="T3" s="2" t="s">
        <v>22</v>
      </c>
      <c r="U3" s="2" t="s">
        <v>23</v>
      </c>
      <c r="V3" s="2" t="s">
        <v>24</v>
      </c>
      <c r="W3" s="2" t="s">
        <v>25</v>
      </c>
      <c r="X3" s="3" t="s">
        <v>26</v>
      </c>
      <c r="Y3" s="10" t="s">
        <v>27</v>
      </c>
    </row>
    <row r="4" spans="1:25" s="32" customFormat="1" ht="23.25" customHeight="1">
      <c r="A4" s="13">
        <v>1</v>
      </c>
      <c r="B4" s="11" t="s">
        <v>28</v>
      </c>
      <c r="C4" s="35" t="s">
        <v>76</v>
      </c>
      <c r="D4" s="48" t="s">
        <v>29</v>
      </c>
      <c r="E4" s="7">
        <v>114000</v>
      </c>
      <c r="F4" s="6" t="s">
        <v>30</v>
      </c>
      <c r="G4" s="35" t="s">
        <v>31</v>
      </c>
      <c r="H4" s="35">
        <v>67</v>
      </c>
      <c r="I4" s="9" t="s">
        <v>56</v>
      </c>
      <c r="J4" s="5" t="s">
        <v>75</v>
      </c>
      <c r="K4" s="5" t="s">
        <v>33</v>
      </c>
      <c r="L4" s="5" t="s">
        <v>33</v>
      </c>
      <c r="M4" s="35">
        <f>4*12+7</f>
        <v>55</v>
      </c>
      <c r="N4" s="5" t="s">
        <v>32</v>
      </c>
      <c r="O4" s="49">
        <v>737000</v>
      </c>
      <c r="P4" s="49">
        <v>0</v>
      </c>
      <c r="Q4" s="34">
        <v>0</v>
      </c>
      <c r="R4" s="50">
        <v>32</v>
      </c>
      <c r="S4" s="50">
        <v>0</v>
      </c>
      <c r="T4" s="50">
        <v>0</v>
      </c>
      <c r="U4" s="50">
        <v>0</v>
      </c>
      <c r="V4" s="50">
        <v>71</v>
      </c>
      <c r="W4" s="50">
        <v>26</v>
      </c>
      <c r="X4" s="6">
        <v>1</v>
      </c>
      <c r="Y4" s="51">
        <f>SUM(Q4:X4)</f>
        <v>130</v>
      </c>
    </row>
    <row r="5" spans="1:25" s="32" customFormat="1" ht="22.5" customHeight="1">
      <c r="A5" s="13">
        <v>2</v>
      </c>
      <c r="B5" s="11" t="s">
        <v>34</v>
      </c>
      <c r="C5" s="35" t="s">
        <v>76</v>
      </c>
      <c r="D5" s="48" t="s">
        <v>29</v>
      </c>
      <c r="E5" s="7">
        <v>102500</v>
      </c>
      <c r="F5" s="6" t="s">
        <v>30</v>
      </c>
      <c r="G5" s="35" t="s">
        <v>31</v>
      </c>
      <c r="H5" s="35">
        <v>59</v>
      </c>
      <c r="I5" s="9" t="s">
        <v>80</v>
      </c>
      <c r="J5" s="5" t="s">
        <v>33</v>
      </c>
      <c r="K5" s="5" t="s">
        <v>33</v>
      </c>
      <c r="L5" s="5" t="s">
        <v>75</v>
      </c>
      <c r="M5" s="35">
        <f>12+1</f>
        <v>13</v>
      </c>
      <c r="N5" s="5" t="s">
        <v>32</v>
      </c>
      <c r="O5" s="49">
        <v>669000</v>
      </c>
      <c r="P5" s="49">
        <v>0</v>
      </c>
      <c r="Q5" s="34">
        <v>0</v>
      </c>
      <c r="R5" s="50">
        <v>7</v>
      </c>
      <c r="S5" s="50">
        <v>0</v>
      </c>
      <c r="T5" s="50">
        <v>0</v>
      </c>
      <c r="U5" s="50">
        <v>0</v>
      </c>
      <c r="V5" s="50">
        <v>95</v>
      </c>
      <c r="W5" s="50">
        <v>0</v>
      </c>
      <c r="X5" s="6">
        <v>0</v>
      </c>
      <c r="Y5" s="51">
        <f>SUM(Q5:X5)</f>
        <v>102</v>
      </c>
    </row>
    <row r="6" spans="1:25" s="32" customFormat="1" ht="22.5" customHeight="1">
      <c r="A6" s="13">
        <v>3</v>
      </c>
      <c r="B6" s="11" t="s">
        <v>35</v>
      </c>
      <c r="C6" s="35" t="s">
        <v>76</v>
      </c>
      <c r="D6" s="48" t="s">
        <v>86</v>
      </c>
      <c r="E6" s="7">
        <v>65000</v>
      </c>
      <c r="F6" s="6" t="s">
        <v>30</v>
      </c>
      <c r="G6" s="35" t="s">
        <v>31</v>
      </c>
      <c r="H6" s="35">
        <v>58</v>
      </c>
      <c r="I6" s="9" t="s">
        <v>84</v>
      </c>
      <c r="J6" s="5" t="s">
        <v>32</v>
      </c>
      <c r="K6" s="5" t="s">
        <v>32</v>
      </c>
      <c r="L6" s="5" t="s">
        <v>75</v>
      </c>
      <c r="M6" s="35">
        <f>3*12+1</f>
        <v>37</v>
      </c>
      <c r="N6" s="5" t="s">
        <v>32</v>
      </c>
      <c r="O6" s="49">
        <v>597000</v>
      </c>
      <c r="P6" s="49">
        <v>0</v>
      </c>
      <c r="Q6" s="34">
        <v>0</v>
      </c>
      <c r="R6" s="50">
        <v>4</v>
      </c>
      <c r="S6" s="50">
        <v>0</v>
      </c>
      <c r="T6" s="50">
        <v>0</v>
      </c>
      <c r="U6" s="50">
        <v>0</v>
      </c>
      <c r="V6" s="50">
        <v>53</v>
      </c>
      <c r="W6" s="50">
        <v>0</v>
      </c>
      <c r="X6" s="6">
        <v>0</v>
      </c>
      <c r="Y6" s="51">
        <f t="shared" ref="Y6:Y24" si="0">SUM(Q6:X6)</f>
        <v>57</v>
      </c>
    </row>
    <row r="7" spans="1:25" s="32" customFormat="1" ht="22.5" customHeight="1">
      <c r="A7" s="13">
        <v>4</v>
      </c>
      <c r="B7" s="11" t="s">
        <v>36</v>
      </c>
      <c r="C7" s="35" t="s">
        <v>76</v>
      </c>
      <c r="D7" s="48" t="s">
        <v>29</v>
      </c>
      <c r="E7" s="7">
        <v>61900</v>
      </c>
      <c r="F7" s="6" t="s">
        <v>30</v>
      </c>
      <c r="G7" s="35" t="s">
        <v>31</v>
      </c>
      <c r="H7" s="35">
        <v>66</v>
      </c>
      <c r="I7" s="9" t="s">
        <v>79</v>
      </c>
      <c r="J7" s="5" t="s">
        <v>33</v>
      </c>
      <c r="K7" s="5" t="s">
        <v>33</v>
      </c>
      <c r="L7" s="5" t="s">
        <v>75</v>
      </c>
      <c r="M7" s="35">
        <f>5*12+10</f>
        <v>70</v>
      </c>
      <c r="N7" s="5" t="s">
        <v>32</v>
      </c>
      <c r="O7" s="49">
        <v>553000</v>
      </c>
      <c r="P7" s="49">
        <v>0</v>
      </c>
      <c r="Q7" s="34">
        <v>0</v>
      </c>
      <c r="R7" s="50">
        <v>2</v>
      </c>
      <c r="S7" s="50">
        <v>0</v>
      </c>
      <c r="T7" s="50">
        <v>0</v>
      </c>
      <c r="U7" s="50">
        <v>0</v>
      </c>
      <c r="V7" s="50">
        <v>13</v>
      </c>
      <c r="W7" s="50">
        <v>0</v>
      </c>
      <c r="X7" s="6">
        <v>0</v>
      </c>
      <c r="Y7" s="51">
        <f t="shared" si="0"/>
        <v>15</v>
      </c>
    </row>
    <row r="8" spans="1:25" s="32" customFormat="1" ht="22.5" customHeight="1">
      <c r="A8" s="13">
        <v>5</v>
      </c>
      <c r="B8" s="11" t="s">
        <v>37</v>
      </c>
      <c r="C8" s="35" t="s">
        <v>76</v>
      </c>
      <c r="D8" s="48" t="s">
        <v>29</v>
      </c>
      <c r="E8" s="7">
        <v>126100</v>
      </c>
      <c r="F8" s="6" t="s">
        <v>30</v>
      </c>
      <c r="G8" s="35" t="s">
        <v>31</v>
      </c>
      <c r="H8" s="35">
        <v>61</v>
      </c>
      <c r="I8" s="9" t="s">
        <v>79</v>
      </c>
      <c r="J8" s="5" t="s">
        <v>33</v>
      </c>
      <c r="K8" s="5" t="s">
        <v>33</v>
      </c>
      <c r="L8" s="5" t="s">
        <v>32</v>
      </c>
      <c r="M8" s="35">
        <f>2*12+1</f>
        <v>25</v>
      </c>
      <c r="N8" s="5" t="s">
        <v>32</v>
      </c>
      <c r="O8" s="49">
        <v>658000</v>
      </c>
      <c r="P8" s="49">
        <v>0</v>
      </c>
      <c r="Q8" s="34">
        <v>7</v>
      </c>
      <c r="R8" s="50">
        <v>0</v>
      </c>
      <c r="S8" s="50">
        <v>2</v>
      </c>
      <c r="T8" s="50">
        <v>0</v>
      </c>
      <c r="U8" s="50">
        <v>0</v>
      </c>
      <c r="V8" s="50">
        <v>44</v>
      </c>
      <c r="W8" s="50">
        <v>0</v>
      </c>
      <c r="X8" s="6">
        <v>0</v>
      </c>
      <c r="Y8" s="51">
        <f t="shared" si="0"/>
        <v>53</v>
      </c>
    </row>
    <row r="9" spans="1:25" s="32" customFormat="1" ht="22.5" customHeight="1">
      <c r="A9" s="13">
        <v>6</v>
      </c>
      <c r="B9" s="11" t="s">
        <v>38</v>
      </c>
      <c r="C9" s="35" t="s">
        <v>76</v>
      </c>
      <c r="D9" s="48" t="s">
        <v>29</v>
      </c>
      <c r="E9" s="7">
        <v>63700</v>
      </c>
      <c r="F9" s="6" t="s">
        <v>30</v>
      </c>
      <c r="G9" s="35" t="s">
        <v>31</v>
      </c>
      <c r="H9" s="35">
        <v>66</v>
      </c>
      <c r="I9" s="9" t="s">
        <v>80</v>
      </c>
      <c r="J9" s="5" t="s">
        <v>33</v>
      </c>
      <c r="K9" s="5" t="s">
        <v>33</v>
      </c>
      <c r="L9" s="5" t="s">
        <v>75</v>
      </c>
      <c r="M9" s="35">
        <f>1*12+3</f>
        <v>15</v>
      </c>
      <c r="N9" s="5" t="s">
        <v>32</v>
      </c>
      <c r="O9" s="49">
        <v>602000</v>
      </c>
      <c r="P9" s="49">
        <v>0</v>
      </c>
      <c r="Q9" s="34">
        <v>0</v>
      </c>
      <c r="R9" s="50">
        <v>4</v>
      </c>
      <c r="S9" s="50">
        <v>0</v>
      </c>
      <c r="T9" s="50">
        <v>0</v>
      </c>
      <c r="U9" s="50">
        <v>0</v>
      </c>
      <c r="V9" s="50">
        <v>34</v>
      </c>
      <c r="W9" s="50">
        <v>2</v>
      </c>
      <c r="X9" s="6">
        <v>0</v>
      </c>
      <c r="Y9" s="51">
        <f t="shared" si="0"/>
        <v>40</v>
      </c>
    </row>
    <row r="10" spans="1:25" s="32" customFormat="1" ht="22.5" customHeight="1">
      <c r="A10" s="13">
        <v>7</v>
      </c>
      <c r="B10" s="11" t="s">
        <v>39</v>
      </c>
      <c r="C10" s="35" t="s">
        <v>76</v>
      </c>
      <c r="D10" s="48" t="s">
        <v>29</v>
      </c>
      <c r="E10" s="7">
        <v>62100</v>
      </c>
      <c r="F10" s="6" t="s">
        <v>30</v>
      </c>
      <c r="G10" s="35" t="s">
        <v>31</v>
      </c>
      <c r="H10" s="35">
        <v>66</v>
      </c>
      <c r="I10" s="9" t="s">
        <v>79</v>
      </c>
      <c r="J10" s="5" t="s">
        <v>33</v>
      </c>
      <c r="K10" s="5" t="s">
        <v>33</v>
      </c>
      <c r="L10" s="5" t="s">
        <v>32</v>
      </c>
      <c r="M10" s="35">
        <f>2*12+10</f>
        <v>34</v>
      </c>
      <c r="N10" s="5" t="s">
        <v>32</v>
      </c>
      <c r="O10" s="49">
        <v>565000</v>
      </c>
      <c r="P10" s="49">
        <v>0</v>
      </c>
      <c r="Q10" s="34">
        <v>0</v>
      </c>
      <c r="R10" s="50">
        <v>3</v>
      </c>
      <c r="S10" s="50">
        <v>2</v>
      </c>
      <c r="T10" s="50">
        <v>0</v>
      </c>
      <c r="U10" s="50">
        <v>0</v>
      </c>
      <c r="V10" s="50">
        <v>20</v>
      </c>
      <c r="W10" s="50">
        <v>0</v>
      </c>
      <c r="X10" s="6">
        <v>0</v>
      </c>
      <c r="Y10" s="51">
        <f t="shared" si="0"/>
        <v>25</v>
      </c>
    </row>
    <row r="11" spans="1:25" s="32" customFormat="1" ht="22.5" customHeight="1">
      <c r="A11" s="13">
        <v>8</v>
      </c>
      <c r="B11" s="11" t="s">
        <v>48</v>
      </c>
      <c r="C11" s="35" t="s">
        <v>76</v>
      </c>
      <c r="D11" s="48" t="s">
        <v>29</v>
      </c>
      <c r="E11" s="7">
        <v>46900</v>
      </c>
      <c r="F11" s="6" t="s">
        <v>30</v>
      </c>
      <c r="G11" s="35" t="s">
        <v>31</v>
      </c>
      <c r="H11" s="35">
        <v>74</v>
      </c>
      <c r="I11" s="9" t="s">
        <v>81</v>
      </c>
      <c r="J11" s="5" t="s">
        <v>33</v>
      </c>
      <c r="K11" s="5" t="s">
        <v>33</v>
      </c>
      <c r="L11" s="5" t="s">
        <v>75</v>
      </c>
      <c r="M11" s="35">
        <f>2*12+11</f>
        <v>35</v>
      </c>
      <c r="N11" s="5" t="s">
        <v>32</v>
      </c>
      <c r="O11" s="49">
        <v>561999</v>
      </c>
      <c r="P11" s="49">
        <v>0</v>
      </c>
      <c r="Q11" s="34">
        <v>0</v>
      </c>
      <c r="R11" s="50">
        <v>2</v>
      </c>
      <c r="S11" s="50">
        <v>0</v>
      </c>
      <c r="T11" s="50">
        <v>0</v>
      </c>
      <c r="U11" s="50">
        <v>0</v>
      </c>
      <c r="V11" s="50">
        <v>19</v>
      </c>
      <c r="W11" s="50">
        <v>0</v>
      </c>
      <c r="X11" s="6">
        <v>0</v>
      </c>
      <c r="Y11" s="51">
        <f t="shared" si="0"/>
        <v>21</v>
      </c>
    </row>
    <row r="12" spans="1:25" s="32" customFormat="1" ht="22.5" customHeight="1">
      <c r="A12" s="13">
        <v>9</v>
      </c>
      <c r="B12" s="11" t="s">
        <v>47</v>
      </c>
      <c r="C12" s="35" t="s">
        <v>76</v>
      </c>
      <c r="D12" s="48" t="s">
        <v>29</v>
      </c>
      <c r="E12" s="7">
        <v>64900</v>
      </c>
      <c r="F12" s="6" t="s">
        <v>30</v>
      </c>
      <c r="G12" s="35" t="s">
        <v>31</v>
      </c>
      <c r="H12" s="35">
        <v>66</v>
      </c>
      <c r="I12" s="9" t="s">
        <v>80</v>
      </c>
      <c r="J12" s="5" t="s">
        <v>33</v>
      </c>
      <c r="K12" s="5" t="s">
        <v>33</v>
      </c>
      <c r="L12" s="5" t="s">
        <v>32</v>
      </c>
      <c r="M12" s="35">
        <f>2*12+10</f>
        <v>34</v>
      </c>
      <c r="N12" s="5" t="s">
        <v>32</v>
      </c>
      <c r="O12" s="49">
        <v>617000</v>
      </c>
      <c r="P12" s="49">
        <v>0</v>
      </c>
      <c r="Q12" s="34">
        <v>0</v>
      </c>
      <c r="R12" s="50">
        <v>5</v>
      </c>
      <c r="S12" s="50">
        <v>1</v>
      </c>
      <c r="T12" s="50">
        <v>0</v>
      </c>
      <c r="U12" s="50">
        <v>0</v>
      </c>
      <c r="V12" s="50">
        <v>35</v>
      </c>
      <c r="W12" s="50">
        <v>2</v>
      </c>
      <c r="X12" s="6">
        <v>0</v>
      </c>
      <c r="Y12" s="51">
        <f t="shared" si="0"/>
        <v>43</v>
      </c>
    </row>
    <row r="13" spans="1:25" s="32" customFormat="1" ht="22.5" customHeight="1">
      <c r="A13" s="13">
        <v>10</v>
      </c>
      <c r="B13" s="11" t="s">
        <v>49</v>
      </c>
      <c r="C13" s="35" t="s">
        <v>76</v>
      </c>
      <c r="D13" s="48" t="s">
        <v>29</v>
      </c>
      <c r="E13" s="7">
        <v>58400</v>
      </c>
      <c r="F13" s="6" t="s">
        <v>30</v>
      </c>
      <c r="G13" s="35" t="s">
        <v>31</v>
      </c>
      <c r="H13" s="35">
        <v>63</v>
      </c>
      <c r="I13" s="9" t="s">
        <v>83</v>
      </c>
      <c r="J13" s="5" t="s">
        <v>32</v>
      </c>
      <c r="K13" s="5" t="s">
        <v>33</v>
      </c>
      <c r="L13" s="5" t="s">
        <v>33</v>
      </c>
      <c r="M13" s="35">
        <f>1*12+10</f>
        <v>22</v>
      </c>
      <c r="N13" s="5" t="s">
        <v>32</v>
      </c>
      <c r="O13" s="49">
        <v>562600</v>
      </c>
      <c r="P13" s="49">
        <v>0</v>
      </c>
      <c r="Q13" s="34">
        <v>3</v>
      </c>
      <c r="R13" s="50">
        <v>0</v>
      </c>
      <c r="S13" s="50">
        <v>0</v>
      </c>
      <c r="T13" s="50">
        <v>0</v>
      </c>
      <c r="U13" s="50">
        <v>0</v>
      </c>
      <c r="V13" s="50">
        <v>14</v>
      </c>
      <c r="W13" s="50">
        <v>0</v>
      </c>
      <c r="X13" s="6">
        <v>0</v>
      </c>
      <c r="Y13" s="51">
        <f t="shared" si="0"/>
        <v>17</v>
      </c>
    </row>
    <row r="14" spans="1:25" s="32" customFormat="1" ht="22.5" customHeight="1">
      <c r="A14" s="13">
        <v>11</v>
      </c>
      <c r="B14" s="11" t="s">
        <v>50</v>
      </c>
      <c r="C14" s="35" t="s">
        <v>76</v>
      </c>
      <c r="D14" s="48" t="s">
        <v>29</v>
      </c>
      <c r="E14" s="7">
        <v>510000</v>
      </c>
      <c r="F14" s="6" t="s">
        <v>78</v>
      </c>
      <c r="G14" s="35" t="s">
        <v>31</v>
      </c>
      <c r="H14" s="35">
        <v>61</v>
      </c>
      <c r="I14" s="9" t="s">
        <v>82</v>
      </c>
      <c r="J14" s="5" t="s">
        <v>33</v>
      </c>
      <c r="K14" s="5" t="s">
        <v>33</v>
      </c>
      <c r="L14" s="5" t="s">
        <v>75</v>
      </c>
      <c r="M14" s="35">
        <v>1</v>
      </c>
      <c r="N14" s="5" t="s">
        <v>32</v>
      </c>
      <c r="O14" s="49">
        <v>571000</v>
      </c>
      <c r="P14" s="49">
        <v>0</v>
      </c>
      <c r="Q14" s="34">
        <v>0</v>
      </c>
      <c r="R14" s="50">
        <v>1</v>
      </c>
      <c r="S14" s="50">
        <v>2</v>
      </c>
      <c r="T14" s="50">
        <v>0</v>
      </c>
      <c r="U14" s="50">
        <v>0</v>
      </c>
      <c r="V14" s="50">
        <v>30</v>
      </c>
      <c r="W14" s="50">
        <v>0</v>
      </c>
      <c r="X14" s="6">
        <v>6</v>
      </c>
      <c r="Y14" s="51">
        <f t="shared" si="0"/>
        <v>39</v>
      </c>
    </row>
    <row r="15" spans="1:25" s="32" customFormat="1" ht="21.75" customHeight="1">
      <c r="A15" s="13">
        <v>12</v>
      </c>
      <c r="B15" s="11" t="s">
        <v>51</v>
      </c>
      <c r="C15" s="35" t="s">
        <v>77</v>
      </c>
      <c r="D15" s="48" t="s">
        <v>29</v>
      </c>
      <c r="E15" s="7">
        <v>171000</v>
      </c>
      <c r="F15" s="6" t="s">
        <v>78</v>
      </c>
      <c r="G15" s="35" t="s">
        <v>89</v>
      </c>
      <c r="H15" s="35">
        <v>64</v>
      </c>
      <c r="I15" s="9" t="s">
        <v>79</v>
      </c>
      <c r="J15" s="5" t="s">
        <v>33</v>
      </c>
      <c r="K15" s="5" t="s">
        <v>32</v>
      </c>
      <c r="L15" s="5" t="s">
        <v>75</v>
      </c>
      <c r="M15" s="35">
        <f>12+5</f>
        <v>17</v>
      </c>
      <c r="N15" s="5" t="s">
        <v>32</v>
      </c>
      <c r="O15" s="49">
        <v>544000</v>
      </c>
      <c r="P15" s="49">
        <v>0</v>
      </c>
      <c r="Q15" s="34">
        <v>0</v>
      </c>
      <c r="R15" s="50">
        <v>2</v>
      </c>
      <c r="S15" s="50">
        <v>0</v>
      </c>
      <c r="T15" s="50">
        <v>0</v>
      </c>
      <c r="U15" s="50">
        <v>0</v>
      </c>
      <c r="V15" s="50">
        <v>10</v>
      </c>
      <c r="W15" s="50">
        <v>0</v>
      </c>
      <c r="X15" s="6">
        <v>0</v>
      </c>
      <c r="Y15" s="51">
        <f t="shared" si="0"/>
        <v>12</v>
      </c>
    </row>
    <row r="16" spans="1:25" s="32" customFormat="1" ht="22.5" customHeight="1">
      <c r="A16" s="13">
        <v>13</v>
      </c>
      <c r="B16" s="11" t="s">
        <v>52</v>
      </c>
      <c r="C16" s="35" t="s">
        <v>77</v>
      </c>
      <c r="D16" s="48" t="s">
        <v>29</v>
      </c>
      <c r="E16" s="7">
        <v>204000</v>
      </c>
      <c r="F16" s="6" t="s">
        <v>78</v>
      </c>
      <c r="G16" s="35" t="s">
        <v>31</v>
      </c>
      <c r="H16" s="35">
        <v>69</v>
      </c>
      <c r="I16" s="9" t="s">
        <v>83</v>
      </c>
      <c r="J16" s="5" t="s">
        <v>33</v>
      </c>
      <c r="K16" s="5" t="s">
        <v>33</v>
      </c>
      <c r="L16" s="5" t="s">
        <v>75</v>
      </c>
      <c r="M16" s="35">
        <f>12*2+7</f>
        <v>31</v>
      </c>
      <c r="N16" s="5" t="s">
        <v>32</v>
      </c>
      <c r="O16" s="49">
        <v>554000</v>
      </c>
      <c r="P16" s="49">
        <v>0</v>
      </c>
      <c r="Q16" s="34">
        <v>0</v>
      </c>
      <c r="R16" s="50">
        <v>0</v>
      </c>
      <c r="S16" s="50">
        <v>0</v>
      </c>
      <c r="T16" s="50">
        <v>0</v>
      </c>
      <c r="U16" s="50">
        <v>0</v>
      </c>
      <c r="V16" s="50">
        <v>14</v>
      </c>
      <c r="W16" s="50">
        <v>0</v>
      </c>
      <c r="X16" s="6">
        <v>0</v>
      </c>
      <c r="Y16" s="51">
        <f t="shared" si="0"/>
        <v>14</v>
      </c>
    </row>
    <row r="17" spans="1:26" s="32" customFormat="1" ht="22.5" customHeight="1">
      <c r="A17" s="13">
        <v>14</v>
      </c>
      <c r="B17" s="11" t="s">
        <v>40</v>
      </c>
      <c r="C17" s="35" t="s">
        <v>77</v>
      </c>
      <c r="D17" s="48" t="s">
        <v>29</v>
      </c>
      <c r="E17" s="7">
        <v>21300</v>
      </c>
      <c r="F17" s="6" t="s">
        <v>30</v>
      </c>
      <c r="G17" s="35" t="s">
        <v>31</v>
      </c>
      <c r="H17" s="35">
        <v>61</v>
      </c>
      <c r="I17" s="9" t="s">
        <v>82</v>
      </c>
      <c r="J17" s="5" t="s">
        <v>33</v>
      </c>
      <c r="K17" s="5" t="s">
        <v>32</v>
      </c>
      <c r="L17" s="5" t="s">
        <v>75</v>
      </c>
      <c r="M17" s="35">
        <v>1</v>
      </c>
      <c r="N17" s="5" t="s">
        <v>32</v>
      </c>
      <c r="O17" s="49">
        <v>605000</v>
      </c>
      <c r="P17" s="49">
        <v>0</v>
      </c>
      <c r="Q17" s="34">
        <v>0</v>
      </c>
      <c r="R17" s="50">
        <v>0</v>
      </c>
      <c r="S17" s="50">
        <v>2</v>
      </c>
      <c r="T17" s="50">
        <v>0</v>
      </c>
      <c r="U17" s="50">
        <v>0</v>
      </c>
      <c r="V17" s="50">
        <v>17</v>
      </c>
      <c r="W17" s="50">
        <v>0</v>
      </c>
      <c r="X17" s="6">
        <v>0</v>
      </c>
      <c r="Y17" s="51">
        <f t="shared" si="0"/>
        <v>19</v>
      </c>
    </row>
    <row r="18" spans="1:26" s="32" customFormat="1" ht="22.5" customHeight="1">
      <c r="A18" s="13">
        <v>15</v>
      </c>
      <c r="B18" s="11" t="s">
        <v>41</v>
      </c>
      <c r="C18" s="35" t="s">
        <v>77</v>
      </c>
      <c r="D18" s="48" t="s">
        <v>29</v>
      </c>
      <c r="E18" s="7">
        <v>258000</v>
      </c>
      <c r="F18" s="6" t="s">
        <v>90</v>
      </c>
      <c r="G18" s="35" t="s">
        <v>31</v>
      </c>
      <c r="H18" s="35">
        <v>60</v>
      </c>
      <c r="I18" s="9" t="s">
        <v>83</v>
      </c>
      <c r="J18" s="5" t="s">
        <v>32</v>
      </c>
      <c r="K18" s="5" t="s">
        <v>32</v>
      </c>
      <c r="L18" s="5" t="s">
        <v>33</v>
      </c>
      <c r="M18" s="35">
        <f>1*12+2</f>
        <v>14</v>
      </c>
      <c r="N18" s="5" t="s">
        <v>32</v>
      </c>
      <c r="O18" s="49">
        <v>570000</v>
      </c>
      <c r="P18" s="49">
        <v>0</v>
      </c>
      <c r="Q18" s="34">
        <v>0</v>
      </c>
      <c r="R18" s="50">
        <v>0</v>
      </c>
      <c r="S18" s="50">
        <v>0</v>
      </c>
      <c r="T18" s="50">
        <v>0</v>
      </c>
      <c r="U18" s="50">
        <v>0</v>
      </c>
      <c r="V18" s="50">
        <v>17</v>
      </c>
      <c r="W18" s="50">
        <v>0</v>
      </c>
      <c r="X18" s="6">
        <v>0</v>
      </c>
      <c r="Y18" s="51">
        <f t="shared" si="0"/>
        <v>17</v>
      </c>
    </row>
    <row r="19" spans="1:26" s="32" customFormat="1" ht="22.5" customHeight="1">
      <c r="A19" s="13">
        <v>16</v>
      </c>
      <c r="B19" s="11" t="s">
        <v>42</v>
      </c>
      <c r="C19" s="35" t="s">
        <v>77</v>
      </c>
      <c r="D19" s="48" t="s">
        <v>29</v>
      </c>
      <c r="E19" s="7">
        <v>252500</v>
      </c>
      <c r="F19" s="6" t="s">
        <v>78</v>
      </c>
      <c r="G19" s="35" t="s">
        <v>31</v>
      </c>
      <c r="H19" s="35">
        <v>63</v>
      </c>
      <c r="I19" s="9" t="s">
        <v>81</v>
      </c>
      <c r="J19" s="5" t="s">
        <v>33</v>
      </c>
      <c r="K19" s="5" t="s">
        <v>32</v>
      </c>
      <c r="L19" s="5" t="s">
        <v>32</v>
      </c>
      <c r="M19" s="35">
        <f>12*2+1</f>
        <v>25</v>
      </c>
      <c r="N19" s="5" t="s">
        <v>32</v>
      </c>
      <c r="O19" s="49">
        <v>548000</v>
      </c>
      <c r="P19" s="49">
        <v>0</v>
      </c>
      <c r="Q19" s="34">
        <v>1</v>
      </c>
      <c r="R19" s="50">
        <v>0</v>
      </c>
      <c r="S19" s="50">
        <v>1</v>
      </c>
      <c r="T19" s="50">
        <v>0</v>
      </c>
      <c r="U19" s="50">
        <v>0</v>
      </c>
      <c r="V19" s="50">
        <v>13</v>
      </c>
      <c r="W19" s="50">
        <v>0</v>
      </c>
      <c r="X19" s="6">
        <v>0</v>
      </c>
      <c r="Y19" s="51">
        <f t="shared" si="0"/>
        <v>15</v>
      </c>
    </row>
    <row r="20" spans="1:26" s="32" customFormat="1" ht="23.25" customHeight="1">
      <c r="A20" s="13">
        <v>17</v>
      </c>
      <c r="B20" s="11" t="s">
        <v>43</v>
      </c>
      <c r="C20" s="35" t="s">
        <v>77</v>
      </c>
      <c r="D20" s="48" t="s">
        <v>29</v>
      </c>
      <c r="E20" s="7">
        <v>21000</v>
      </c>
      <c r="F20" s="6" t="s">
        <v>85</v>
      </c>
      <c r="G20" s="35" t="s">
        <v>31</v>
      </c>
      <c r="H20" s="35">
        <v>64</v>
      </c>
      <c r="I20" s="9" t="s">
        <v>82</v>
      </c>
      <c r="J20" s="5" t="s">
        <v>33</v>
      </c>
      <c r="K20" s="5" t="s">
        <v>33</v>
      </c>
      <c r="L20" s="5" t="s">
        <v>75</v>
      </c>
      <c r="M20" s="35">
        <v>11</v>
      </c>
      <c r="N20" s="5" t="s">
        <v>32</v>
      </c>
      <c r="O20" s="49">
        <v>553000</v>
      </c>
      <c r="P20" s="49">
        <v>0</v>
      </c>
      <c r="Q20" s="34">
        <v>1</v>
      </c>
      <c r="R20" s="50">
        <v>0</v>
      </c>
      <c r="S20" s="50">
        <v>0</v>
      </c>
      <c r="T20" s="50">
        <v>0</v>
      </c>
      <c r="U20" s="50">
        <v>0</v>
      </c>
      <c r="V20" s="50">
        <v>12</v>
      </c>
      <c r="W20" s="50">
        <v>0</v>
      </c>
      <c r="X20" s="6">
        <v>0</v>
      </c>
      <c r="Y20" s="51">
        <f t="shared" si="0"/>
        <v>13</v>
      </c>
    </row>
    <row r="21" spans="1:26" s="32" customFormat="1" ht="24.75" customHeight="1">
      <c r="A21" s="13">
        <v>18</v>
      </c>
      <c r="B21" s="11" t="s">
        <v>44</v>
      </c>
      <c r="C21" s="35" t="s">
        <v>77</v>
      </c>
      <c r="D21" s="48" t="s">
        <v>29</v>
      </c>
      <c r="E21" s="7">
        <v>205200</v>
      </c>
      <c r="F21" s="6" t="s">
        <v>78</v>
      </c>
      <c r="G21" s="35" t="s">
        <v>31</v>
      </c>
      <c r="H21" s="35">
        <v>61</v>
      </c>
      <c r="I21" s="9" t="s">
        <v>80</v>
      </c>
      <c r="J21" s="5" t="s">
        <v>33</v>
      </c>
      <c r="K21" s="5" t="s">
        <v>33</v>
      </c>
      <c r="L21" s="5" t="s">
        <v>32</v>
      </c>
      <c r="M21" s="35">
        <f>12*2+6</f>
        <v>30</v>
      </c>
      <c r="N21" s="5" t="s">
        <v>32</v>
      </c>
      <c r="O21" s="49">
        <v>508250</v>
      </c>
      <c r="P21" s="49">
        <v>0</v>
      </c>
      <c r="Q21" s="34">
        <v>0</v>
      </c>
      <c r="R21" s="50">
        <v>0</v>
      </c>
      <c r="S21" s="50">
        <v>0</v>
      </c>
      <c r="T21" s="50">
        <v>0</v>
      </c>
      <c r="U21" s="50">
        <v>0</v>
      </c>
      <c r="V21" s="50">
        <v>10</v>
      </c>
      <c r="W21" s="50">
        <v>0</v>
      </c>
      <c r="X21" s="6">
        <v>0</v>
      </c>
      <c r="Y21" s="51">
        <f t="shared" si="0"/>
        <v>10</v>
      </c>
    </row>
    <row r="22" spans="1:26" s="32" customFormat="1" ht="23.25" customHeight="1">
      <c r="A22" s="13">
        <v>19</v>
      </c>
      <c r="B22" s="11" t="s">
        <v>53</v>
      </c>
      <c r="C22" s="35" t="s">
        <v>77</v>
      </c>
      <c r="D22" s="48" t="s">
        <v>29</v>
      </c>
      <c r="E22" s="7">
        <v>218000</v>
      </c>
      <c r="F22" s="6" t="s">
        <v>78</v>
      </c>
      <c r="G22" s="35" t="s">
        <v>31</v>
      </c>
      <c r="H22" s="35">
        <v>62</v>
      </c>
      <c r="I22" s="9" t="s">
        <v>79</v>
      </c>
      <c r="J22" s="5" t="s">
        <v>33</v>
      </c>
      <c r="K22" s="5" t="s">
        <v>33</v>
      </c>
      <c r="L22" s="5" t="s">
        <v>75</v>
      </c>
      <c r="M22" s="35">
        <f>1*12+1</f>
        <v>13</v>
      </c>
      <c r="N22" s="5" t="s">
        <v>32</v>
      </c>
      <c r="O22" s="49">
        <v>520000</v>
      </c>
      <c r="P22" s="49">
        <v>0</v>
      </c>
      <c r="Q22" s="34">
        <v>0</v>
      </c>
      <c r="R22" s="50">
        <v>0</v>
      </c>
      <c r="S22" s="50">
        <v>3</v>
      </c>
      <c r="T22" s="50">
        <v>0</v>
      </c>
      <c r="U22" s="50">
        <v>0</v>
      </c>
      <c r="V22" s="50">
        <v>11</v>
      </c>
      <c r="W22" s="50">
        <v>0</v>
      </c>
      <c r="X22" s="6">
        <v>0</v>
      </c>
      <c r="Y22" s="51">
        <f t="shared" si="0"/>
        <v>14</v>
      </c>
    </row>
    <row r="23" spans="1:26" s="32" customFormat="1" ht="22.5" customHeight="1">
      <c r="A23" s="13">
        <v>20</v>
      </c>
      <c r="B23" s="11" t="s">
        <v>54</v>
      </c>
      <c r="C23" s="35" t="s">
        <v>77</v>
      </c>
      <c r="D23" s="48" t="s">
        <v>29</v>
      </c>
      <c r="E23" s="7">
        <v>280000</v>
      </c>
      <c r="F23" s="6" t="s">
        <v>78</v>
      </c>
      <c r="G23" s="35" t="s">
        <v>31</v>
      </c>
      <c r="H23" s="35">
        <v>62</v>
      </c>
      <c r="I23" s="9" t="s">
        <v>56</v>
      </c>
      <c r="J23" s="5" t="s">
        <v>32</v>
      </c>
      <c r="K23" s="5" t="s">
        <v>33</v>
      </c>
      <c r="L23" s="5" t="s">
        <v>33</v>
      </c>
      <c r="M23" s="35">
        <f>12*5+5</f>
        <v>65</v>
      </c>
      <c r="N23" s="5" t="s">
        <v>32</v>
      </c>
      <c r="O23" s="49">
        <v>570000</v>
      </c>
      <c r="P23" s="49">
        <v>0</v>
      </c>
      <c r="Q23" s="34">
        <v>0</v>
      </c>
      <c r="R23" s="50">
        <v>1</v>
      </c>
      <c r="S23" s="50">
        <v>0</v>
      </c>
      <c r="T23" s="50">
        <v>0</v>
      </c>
      <c r="U23" s="50">
        <v>0</v>
      </c>
      <c r="V23" s="50">
        <v>16</v>
      </c>
      <c r="W23" s="50">
        <v>0</v>
      </c>
      <c r="X23" s="6">
        <v>0</v>
      </c>
      <c r="Y23" s="51">
        <f t="shared" si="0"/>
        <v>17</v>
      </c>
    </row>
    <row r="24" spans="1:26" s="32" customFormat="1" ht="23.25" customHeight="1">
      <c r="A24" s="13">
        <v>21</v>
      </c>
      <c r="B24" s="11" t="s">
        <v>55</v>
      </c>
      <c r="C24" s="52" t="s">
        <v>87</v>
      </c>
      <c r="D24" s="48" t="s">
        <v>29</v>
      </c>
      <c r="E24" s="7">
        <v>212000</v>
      </c>
      <c r="F24" s="6" t="s">
        <v>78</v>
      </c>
      <c r="G24" s="35" t="s">
        <v>31</v>
      </c>
      <c r="H24" s="35">
        <v>62</v>
      </c>
      <c r="I24" s="9" t="s">
        <v>56</v>
      </c>
      <c r="J24" s="5" t="s">
        <v>75</v>
      </c>
      <c r="K24" s="5" t="s">
        <v>33</v>
      </c>
      <c r="L24" s="5" t="s">
        <v>33</v>
      </c>
      <c r="M24" s="35">
        <f>12*5+5</f>
        <v>65</v>
      </c>
      <c r="N24" s="5" t="s">
        <v>33</v>
      </c>
      <c r="O24" s="49">
        <v>7500</v>
      </c>
      <c r="P24" s="49">
        <v>0</v>
      </c>
      <c r="Q24" s="34">
        <v>0</v>
      </c>
      <c r="R24" s="50">
        <v>1</v>
      </c>
      <c r="S24" s="50">
        <v>0</v>
      </c>
      <c r="T24" s="50">
        <v>0</v>
      </c>
      <c r="U24" s="50">
        <v>0</v>
      </c>
      <c r="V24" s="50">
        <v>5</v>
      </c>
      <c r="W24" s="50">
        <v>0</v>
      </c>
      <c r="X24" s="6">
        <v>0</v>
      </c>
      <c r="Y24" s="51">
        <f t="shared" si="0"/>
        <v>6</v>
      </c>
    </row>
    <row r="25" spans="1:26" ht="22.5" customHeight="1" thickBot="1">
      <c r="A25" s="23"/>
      <c r="B25" s="12" t="s">
        <v>45</v>
      </c>
      <c r="C25" s="53"/>
      <c r="D25" s="53"/>
      <c r="E25" s="54"/>
      <c r="F25" s="55"/>
      <c r="G25" s="53"/>
      <c r="H25" s="56"/>
      <c r="I25" s="55"/>
      <c r="J25" s="55"/>
      <c r="K25" s="55"/>
      <c r="L25" s="55"/>
      <c r="M25" s="56"/>
      <c r="N25" s="55"/>
      <c r="O25" s="57"/>
      <c r="P25" s="56"/>
      <c r="Q25" s="58">
        <f>SUM(Q4:Q24)</f>
        <v>12</v>
      </c>
      <c r="R25" s="59">
        <f t="shared" ref="R25:X25" si="1">SUM(R4:R24)</f>
        <v>64</v>
      </c>
      <c r="S25" s="59">
        <f t="shared" si="1"/>
        <v>13</v>
      </c>
      <c r="T25" s="59">
        <f t="shared" si="1"/>
        <v>0</v>
      </c>
      <c r="U25" s="59">
        <f t="shared" si="1"/>
        <v>0</v>
      </c>
      <c r="V25" s="59">
        <f t="shared" si="1"/>
        <v>553</v>
      </c>
      <c r="W25" s="59">
        <f t="shared" si="1"/>
        <v>30</v>
      </c>
      <c r="X25" s="60">
        <f t="shared" si="1"/>
        <v>7</v>
      </c>
      <c r="Y25" s="61">
        <f>SUM(Y4:Y24)</f>
        <v>679</v>
      </c>
      <c r="Z25" s="19" t="s">
        <v>62</v>
      </c>
    </row>
    <row r="26" spans="1:26" ht="22.5" customHeight="1"/>
    <row r="27" spans="1:26" ht="20.100000000000001" customHeight="1"/>
  </sheetData>
  <mergeCells count="21">
    <mergeCell ref="Q1:Y1"/>
    <mergeCell ref="C2:C3"/>
    <mergeCell ref="D2:D3"/>
    <mergeCell ref="J2:J3"/>
    <mergeCell ref="Q2:Y2"/>
    <mergeCell ref="A1:A3"/>
    <mergeCell ref="B1:B3"/>
    <mergeCell ref="C1:D1"/>
    <mergeCell ref="E1:F1"/>
    <mergeCell ref="G1:P1"/>
    <mergeCell ref="E2:E3"/>
    <mergeCell ref="F2:F3"/>
    <mergeCell ref="G2:G3"/>
    <mergeCell ref="H2:H3"/>
    <mergeCell ref="I2:I3"/>
    <mergeCell ref="K2:K3"/>
    <mergeCell ref="L2:L3"/>
    <mergeCell ref="M2:M3"/>
    <mergeCell ref="N2:N3"/>
    <mergeCell ref="O2:O3"/>
    <mergeCell ref="P2:P3"/>
  </mergeCells>
  <phoneticPr fontId="1"/>
  <dataValidations count="7">
    <dataValidation type="list" allowBlank="1" showInputMessage="1" showErrorMessage="1" sqref="C4:C23">
      <formula1>"市,町,一部事務組合（市町村）"</formula1>
    </dataValidation>
    <dataValidation type="list" allowBlank="1" showInputMessage="1" showErrorMessage="1" sqref="F4:F24">
      <formula1>"月額,年額"</formula1>
    </dataValidation>
    <dataValidation type="list" allowBlank="1" showInputMessage="1" showErrorMessage="1" sqref="G4:G24">
      <formula1>"男,女"</formula1>
    </dataValidation>
    <dataValidation type="list" allowBlank="1" showInputMessage="1" showErrorMessage="1" sqref="H4:H24">
      <formula1>"55,56,57,58,59,60,61,62,63,64,65,66,67,68,69,70,71,72,73,74,75"</formula1>
    </dataValidation>
    <dataValidation type="list" allowBlank="1" showInputMessage="1" showErrorMessage="1" sqref="I4:I24">
      <formula1>"教育長,教職員,教育委員会関係職員,地方公務員,国家公務員,その他"</formula1>
    </dataValidation>
    <dataValidation type="list" allowBlank="1" showInputMessage="1" showErrorMessage="1" sqref="N4:N24 J4:L24">
      <formula1>"有,無"</formula1>
    </dataValidation>
    <dataValidation type="list" allowBlank="1" showInputMessage="1" showErrorMessage="1" sqref="C24">
      <formula1>"市,町,一部事務組合"</formula1>
    </dataValidation>
  </dataValidations>
  <pageMargins left="0.78740157480314965" right="0.82677165354330717" top="1.1023622047244095" bottom="0.74803149606299213" header="0.70866141732283472" footer="0.51181102362204722"/>
  <pageSetup paperSize="9" scale="67" orientation="landscape" horizontalDpi="4294967292" r:id="rId1"/>
  <headerFooter alignWithMargins="0">
    <oddHeader>&amp;L&amp;16表２４　教育行政調査Ⅰ(類型、教育委員の報酬、教育長の状況、事務局職員数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88"/>
  <sheetViews>
    <sheetView zoomScaleNormal="100" zoomScaleSheetLayoutView="100" workbookViewId="0">
      <pane ySplit="3" topLeftCell="A4" activePane="bottomLeft" state="frozen"/>
      <selection pane="bottomLeft" sqref="A1:A3"/>
    </sheetView>
  </sheetViews>
  <sheetFormatPr defaultRowHeight="13.5"/>
  <cols>
    <col min="1" max="1" width="3.625" customWidth="1"/>
    <col min="2" max="2" width="14" customWidth="1"/>
    <col min="3" max="3" width="4.75" customWidth="1"/>
    <col min="4" max="4" width="6.625" customWidth="1"/>
    <col min="5" max="5" width="4.25" customWidth="1"/>
    <col min="6" max="6" width="5" customWidth="1"/>
    <col min="7" max="7" width="7.125" customWidth="1"/>
    <col min="8" max="8" width="4.875" customWidth="1"/>
    <col min="9" max="9" width="5.25" customWidth="1"/>
    <col min="10" max="11" width="5.25" hidden="1" customWidth="1"/>
    <col min="12" max="12" width="8" customWidth="1"/>
    <col min="13" max="13" width="4.75" customWidth="1"/>
    <col min="14" max="14" width="5.625" customWidth="1"/>
    <col min="15" max="17" width="5.5" customWidth="1"/>
  </cols>
  <sheetData>
    <row r="1" spans="1:14" ht="23.25" customHeight="1">
      <c r="A1" s="71" t="s">
        <v>0</v>
      </c>
      <c r="B1" s="95" t="s">
        <v>1</v>
      </c>
      <c r="C1" s="98" t="s">
        <v>57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9"/>
    </row>
    <row r="2" spans="1:14" ht="24.75" customHeight="1">
      <c r="A2" s="72"/>
      <c r="B2" s="96"/>
      <c r="C2" s="100" t="s">
        <v>58</v>
      </c>
      <c r="D2" s="101"/>
      <c r="E2" s="100" t="s">
        <v>59</v>
      </c>
      <c r="F2" s="101"/>
      <c r="G2" s="104" t="s">
        <v>10</v>
      </c>
      <c r="H2" s="106" t="s">
        <v>60</v>
      </c>
      <c r="I2" s="107"/>
      <c r="J2" s="63"/>
      <c r="K2" s="63"/>
      <c r="L2" s="108" t="s">
        <v>15</v>
      </c>
      <c r="M2" s="110" t="s">
        <v>61</v>
      </c>
      <c r="N2" s="111"/>
    </row>
    <row r="3" spans="1:14" ht="24" customHeight="1" thickBot="1">
      <c r="A3" s="94"/>
      <c r="B3" s="97"/>
      <c r="C3" s="102"/>
      <c r="D3" s="103"/>
      <c r="E3" s="102"/>
      <c r="F3" s="103"/>
      <c r="G3" s="105"/>
      <c r="H3" s="102"/>
      <c r="I3" s="103"/>
      <c r="J3" s="62"/>
      <c r="K3" s="62"/>
      <c r="L3" s="109"/>
      <c r="M3" s="112"/>
      <c r="N3" s="113"/>
    </row>
    <row r="4" spans="1:14">
      <c r="A4" s="14">
        <v>1</v>
      </c>
      <c r="B4" s="8" t="s">
        <v>28</v>
      </c>
      <c r="C4" s="33">
        <v>3</v>
      </c>
      <c r="D4" s="4" t="str">
        <f t="shared" ref="D4:D68" si="0">IF(C4=1,"新任",IF(C4=2,"継続",IF(C4=3,"再任",IF(C4=4,"欠員",""))))</f>
        <v>再任</v>
      </c>
      <c r="E4" s="33">
        <v>1</v>
      </c>
      <c r="F4" s="4" t="str">
        <f>IF(E4=1,"男",IF(E4=2,"女",""))</f>
        <v>男</v>
      </c>
      <c r="G4" s="36">
        <v>78</v>
      </c>
      <c r="H4" s="33">
        <v>2</v>
      </c>
      <c r="I4" s="4" t="str">
        <f>IF(H4=1,"有",IF(H4=2,"無",""))</f>
        <v>無</v>
      </c>
      <c r="J4" s="64">
        <v>6</v>
      </c>
      <c r="K4" s="64">
        <v>1</v>
      </c>
      <c r="L4" s="36">
        <f>J4*12+K4</f>
        <v>73</v>
      </c>
      <c r="M4" s="33">
        <v>2</v>
      </c>
      <c r="N4" s="15" t="str">
        <f>IF(M4=1,"有",IF(M4=2,"無",""))</f>
        <v>無</v>
      </c>
    </row>
    <row r="5" spans="1:14">
      <c r="A5" s="14">
        <v>1</v>
      </c>
      <c r="B5" s="8" t="s">
        <v>28</v>
      </c>
      <c r="C5" s="34">
        <v>1</v>
      </c>
      <c r="D5" s="5" t="str">
        <f t="shared" si="0"/>
        <v>新任</v>
      </c>
      <c r="E5" s="34">
        <v>2</v>
      </c>
      <c r="F5" s="5" t="str">
        <f>IF(E5=1,"男",IF(E5=2,"女",""))</f>
        <v>女</v>
      </c>
      <c r="G5" s="35">
        <v>49</v>
      </c>
      <c r="H5" s="34">
        <v>2</v>
      </c>
      <c r="I5" s="5" t="str">
        <f t="shared" ref="I5:I69" si="1">IF(H5=1,"有",IF(H5=2,"無",""))</f>
        <v>無</v>
      </c>
      <c r="J5" s="65">
        <v>3</v>
      </c>
      <c r="K5" s="65">
        <v>4</v>
      </c>
      <c r="L5" s="36">
        <f t="shared" ref="L5:L68" si="2">J5*12+K5</f>
        <v>40</v>
      </c>
      <c r="M5" s="34">
        <v>2</v>
      </c>
      <c r="N5" s="22" t="str">
        <f t="shared" ref="N5:N69" si="3">IF(M5=1,"有",IF(M5=2,"無",""))</f>
        <v>無</v>
      </c>
    </row>
    <row r="6" spans="1:14">
      <c r="A6" s="14">
        <v>1</v>
      </c>
      <c r="B6" s="8" t="s">
        <v>28</v>
      </c>
      <c r="C6" s="37">
        <v>1</v>
      </c>
      <c r="D6" s="24" t="str">
        <f t="shared" si="0"/>
        <v>新任</v>
      </c>
      <c r="E6" s="37">
        <v>2</v>
      </c>
      <c r="F6" s="24" t="str">
        <f t="shared" ref="F6:F70" si="4">IF(E6=1,"男",IF(E6=2,"女",""))</f>
        <v>女</v>
      </c>
      <c r="G6" s="38">
        <v>68</v>
      </c>
      <c r="H6" s="37">
        <v>1</v>
      </c>
      <c r="I6" s="24" t="str">
        <f t="shared" si="1"/>
        <v>有</v>
      </c>
      <c r="J6" s="66">
        <v>2</v>
      </c>
      <c r="K6" s="66">
        <v>6</v>
      </c>
      <c r="L6" s="38">
        <f t="shared" si="2"/>
        <v>30</v>
      </c>
      <c r="M6" s="37">
        <v>2</v>
      </c>
      <c r="N6" s="25" t="str">
        <f t="shared" si="3"/>
        <v>無</v>
      </c>
    </row>
    <row r="7" spans="1:14" ht="14.25" thickBot="1">
      <c r="A7" s="16">
        <v>1</v>
      </c>
      <c r="B7" s="26" t="s">
        <v>28</v>
      </c>
      <c r="C7" s="39">
        <v>1</v>
      </c>
      <c r="D7" s="20" t="str">
        <f t="shared" si="0"/>
        <v>新任</v>
      </c>
      <c r="E7" s="39">
        <v>1</v>
      </c>
      <c r="F7" s="20" t="str">
        <f t="shared" si="4"/>
        <v>男</v>
      </c>
      <c r="G7" s="40">
        <v>63</v>
      </c>
      <c r="H7" s="39">
        <v>1</v>
      </c>
      <c r="I7" s="20" t="str">
        <f t="shared" si="1"/>
        <v>有</v>
      </c>
      <c r="J7" s="67">
        <v>0</v>
      </c>
      <c r="K7" s="67">
        <v>7</v>
      </c>
      <c r="L7" s="40">
        <f t="shared" si="2"/>
        <v>7</v>
      </c>
      <c r="M7" s="39">
        <v>2</v>
      </c>
      <c r="N7" s="21" t="str">
        <f t="shared" si="3"/>
        <v>無</v>
      </c>
    </row>
    <row r="8" spans="1:14">
      <c r="A8" s="14">
        <v>2</v>
      </c>
      <c r="B8" s="8" t="s">
        <v>74</v>
      </c>
      <c r="C8" s="33">
        <v>1</v>
      </c>
      <c r="D8" s="4" t="str">
        <f t="shared" si="0"/>
        <v>新任</v>
      </c>
      <c r="E8" s="33">
        <v>2</v>
      </c>
      <c r="F8" s="4" t="str">
        <f t="shared" si="4"/>
        <v>女</v>
      </c>
      <c r="G8" s="36">
        <v>60</v>
      </c>
      <c r="H8" s="33">
        <v>2</v>
      </c>
      <c r="I8" s="4" t="str">
        <f t="shared" si="1"/>
        <v>無</v>
      </c>
      <c r="J8" s="64">
        <v>2</v>
      </c>
      <c r="K8" s="64">
        <v>1</v>
      </c>
      <c r="L8" s="36">
        <f t="shared" si="2"/>
        <v>25</v>
      </c>
      <c r="M8" s="33">
        <v>2</v>
      </c>
      <c r="N8" s="15" t="str">
        <f t="shared" si="3"/>
        <v>無</v>
      </c>
    </row>
    <row r="9" spans="1:14">
      <c r="A9" s="14">
        <v>2</v>
      </c>
      <c r="B9" s="8" t="s">
        <v>74</v>
      </c>
      <c r="C9" s="34">
        <v>1</v>
      </c>
      <c r="D9" s="4" t="str">
        <f t="shared" si="0"/>
        <v>新任</v>
      </c>
      <c r="E9" s="34">
        <v>1</v>
      </c>
      <c r="F9" s="4" t="str">
        <f t="shared" si="4"/>
        <v>男</v>
      </c>
      <c r="G9" s="35">
        <v>77</v>
      </c>
      <c r="H9" s="34">
        <v>2</v>
      </c>
      <c r="I9" s="4" t="str">
        <f t="shared" si="1"/>
        <v>無</v>
      </c>
      <c r="J9" s="64">
        <v>0</v>
      </c>
      <c r="K9" s="64">
        <v>1</v>
      </c>
      <c r="L9" s="35">
        <f t="shared" si="2"/>
        <v>1</v>
      </c>
      <c r="M9" s="34">
        <v>2</v>
      </c>
      <c r="N9" s="15" t="str">
        <f t="shared" si="3"/>
        <v>無</v>
      </c>
    </row>
    <row r="10" spans="1:14">
      <c r="A10" s="14">
        <v>2</v>
      </c>
      <c r="B10" s="8" t="s">
        <v>74</v>
      </c>
      <c r="C10" s="37">
        <v>1</v>
      </c>
      <c r="D10" s="27" t="str">
        <f t="shared" si="0"/>
        <v>新任</v>
      </c>
      <c r="E10" s="37">
        <v>2</v>
      </c>
      <c r="F10" s="27" t="str">
        <f t="shared" si="4"/>
        <v>女</v>
      </c>
      <c r="G10" s="38">
        <v>42</v>
      </c>
      <c r="H10" s="37">
        <v>2</v>
      </c>
      <c r="I10" s="27" t="str">
        <f t="shared" si="1"/>
        <v>無</v>
      </c>
      <c r="J10" s="68">
        <v>3</v>
      </c>
      <c r="K10" s="68">
        <v>1</v>
      </c>
      <c r="L10" s="38">
        <f t="shared" si="2"/>
        <v>37</v>
      </c>
      <c r="M10" s="37">
        <v>2</v>
      </c>
      <c r="N10" s="28" t="str">
        <f t="shared" si="3"/>
        <v>無</v>
      </c>
    </row>
    <row r="11" spans="1:14" ht="14.25" thickBot="1">
      <c r="A11" s="16">
        <v>2</v>
      </c>
      <c r="B11" s="26" t="s">
        <v>74</v>
      </c>
      <c r="C11" s="39">
        <v>1</v>
      </c>
      <c r="D11" s="20" t="str">
        <f t="shared" si="0"/>
        <v>新任</v>
      </c>
      <c r="E11" s="39">
        <v>1</v>
      </c>
      <c r="F11" s="20" t="str">
        <f t="shared" si="4"/>
        <v>男</v>
      </c>
      <c r="G11" s="40">
        <v>70</v>
      </c>
      <c r="H11" s="39">
        <v>2</v>
      </c>
      <c r="I11" s="20" t="str">
        <f t="shared" si="1"/>
        <v>無</v>
      </c>
      <c r="J11" s="67">
        <v>0</v>
      </c>
      <c r="K11" s="67">
        <v>1</v>
      </c>
      <c r="L11" s="40">
        <f t="shared" si="2"/>
        <v>1</v>
      </c>
      <c r="M11" s="39">
        <v>2</v>
      </c>
      <c r="N11" s="21" t="str">
        <f t="shared" si="3"/>
        <v>無</v>
      </c>
    </row>
    <row r="12" spans="1:14">
      <c r="A12" s="14">
        <v>3</v>
      </c>
      <c r="B12" s="8" t="s">
        <v>73</v>
      </c>
      <c r="C12" s="33">
        <v>3</v>
      </c>
      <c r="D12" s="4" t="str">
        <f t="shared" si="0"/>
        <v>再任</v>
      </c>
      <c r="E12" s="33">
        <v>1</v>
      </c>
      <c r="F12" s="4" t="str">
        <f t="shared" si="4"/>
        <v>男</v>
      </c>
      <c r="G12" s="36">
        <v>62</v>
      </c>
      <c r="H12" s="33">
        <v>2</v>
      </c>
      <c r="I12" s="4" t="str">
        <f t="shared" si="1"/>
        <v>無</v>
      </c>
      <c r="J12" s="64">
        <v>12</v>
      </c>
      <c r="K12" s="64">
        <v>7</v>
      </c>
      <c r="L12" s="36">
        <f t="shared" si="2"/>
        <v>151</v>
      </c>
      <c r="M12" s="33">
        <v>2</v>
      </c>
      <c r="N12" s="15" t="str">
        <f t="shared" si="3"/>
        <v>無</v>
      </c>
    </row>
    <row r="13" spans="1:14">
      <c r="A13" s="14">
        <v>3</v>
      </c>
      <c r="B13" s="8" t="s">
        <v>73</v>
      </c>
      <c r="C13" s="34">
        <v>3</v>
      </c>
      <c r="D13" s="4" t="str">
        <f t="shared" si="0"/>
        <v>再任</v>
      </c>
      <c r="E13" s="34">
        <v>1</v>
      </c>
      <c r="F13" s="4" t="str">
        <f t="shared" si="4"/>
        <v>男</v>
      </c>
      <c r="G13" s="35">
        <v>57</v>
      </c>
      <c r="H13" s="34">
        <v>2</v>
      </c>
      <c r="I13" s="4" t="str">
        <f t="shared" si="1"/>
        <v>無</v>
      </c>
      <c r="J13" s="64">
        <v>7</v>
      </c>
      <c r="K13" s="64">
        <v>7</v>
      </c>
      <c r="L13" s="35">
        <f t="shared" si="2"/>
        <v>91</v>
      </c>
      <c r="M13" s="34">
        <v>2</v>
      </c>
      <c r="N13" s="15" t="str">
        <f t="shared" si="3"/>
        <v>無</v>
      </c>
    </row>
    <row r="14" spans="1:14">
      <c r="A14" s="14">
        <v>3</v>
      </c>
      <c r="B14" s="8" t="s">
        <v>73</v>
      </c>
      <c r="C14" s="34">
        <v>3</v>
      </c>
      <c r="D14" s="4" t="str">
        <f t="shared" si="0"/>
        <v>再任</v>
      </c>
      <c r="E14" s="34">
        <v>2</v>
      </c>
      <c r="F14" s="4" t="str">
        <f t="shared" si="4"/>
        <v>女</v>
      </c>
      <c r="G14" s="35">
        <v>57</v>
      </c>
      <c r="H14" s="34">
        <v>1</v>
      </c>
      <c r="I14" s="4" t="str">
        <f t="shared" si="1"/>
        <v>有</v>
      </c>
      <c r="J14" s="64">
        <v>5</v>
      </c>
      <c r="K14" s="64">
        <v>7</v>
      </c>
      <c r="L14" s="35">
        <f t="shared" si="2"/>
        <v>67</v>
      </c>
      <c r="M14" s="34">
        <v>2</v>
      </c>
      <c r="N14" s="15" t="str">
        <f t="shared" si="3"/>
        <v>無</v>
      </c>
    </row>
    <row r="15" spans="1:14">
      <c r="A15" s="14">
        <v>3</v>
      </c>
      <c r="B15" s="8" t="s">
        <v>73</v>
      </c>
      <c r="C15" s="34">
        <v>1</v>
      </c>
      <c r="D15" s="4" t="str">
        <f t="shared" ref="D15" si="5">IF(C15=1,"新任",IF(C15=2,"継続",IF(C15=3,"再任",IF(C15=4,"欠員",""))))</f>
        <v>新任</v>
      </c>
      <c r="E15" s="34">
        <v>1</v>
      </c>
      <c r="F15" s="4" t="str">
        <f t="shared" ref="F15" si="6">IF(E15=1,"男",IF(E15=2,"女",""))</f>
        <v>男</v>
      </c>
      <c r="G15" s="35">
        <v>64</v>
      </c>
      <c r="H15" s="34">
        <v>1</v>
      </c>
      <c r="I15" s="4" t="str">
        <f t="shared" ref="I15" si="7">IF(H15=1,"有",IF(H15=2,"無",""))</f>
        <v>有</v>
      </c>
      <c r="J15" s="64">
        <v>2</v>
      </c>
      <c r="K15" s="64">
        <v>10</v>
      </c>
      <c r="L15" s="35">
        <f t="shared" si="2"/>
        <v>34</v>
      </c>
      <c r="M15" s="34">
        <v>2</v>
      </c>
      <c r="N15" s="15" t="str">
        <f t="shared" ref="N15" si="8">IF(M15=1,"有",IF(M15=2,"無",""))</f>
        <v>無</v>
      </c>
    </row>
    <row r="16" spans="1:14" ht="14.25" thickBot="1">
      <c r="A16" s="16">
        <v>3</v>
      </c>
      <c r="B16" s="26" t="s">
        <v>73</v>
      </c>
      <c r="C16" s="41">
        <v>1</v>
      </c>
      <c r="D16" s="17" t="str">
        <f t="shared" si="0"/>
        <v>新任</v>
      </c>
      <c r="E16" s="41">
        <v>2</v>
      </c>
      <c r="F16" s="17" t="str">
        <f t="shared" si="4"/>
        <v>女</v>
      </c>
      <c r="G16" s="42">
        <v>43</v>
      </c>
      <c r="H16" s="41">
        <v>2</v>
      </c>
      <c r="I16" s="17" t="str">
        <f t="shared" si="1"/>
        <v>無</v>
      </c>
      <c r="J16" s="69">
        <v>2</v>
      </c>
      <c r="K16" s="69">
        <v>7</v>
      </c>
      <c r="L16" s="42">
        <f t="shared" si="2"/>
        <v>31</v>
      </c>
      <c r="M16" s="41">
        <v>2</v>
      </c>
      <c r="N16" s="18" t="str">
        <f t="shared" si="3"/>
        <v>無</v>
      </c>
    </row>
    <row r="17" spans="1:14">
      <c r="A17" s="14">
        <v>4</v>
      </c>
      <c r="B17" s="8" t="s">
        <v>72</v>
      </c>
      <c r="C17" s="33">
        <v>1</v>
      </c>
      <c r="D17" s="4" t="str">
        <f t="shared" si="0"/>
        <v>新任</v>
      </c>
      <c r="E17" s="33">
        <v>1</v>
      </c>
      <c r="F17" s="4" t="str">
        <f t="shared" si="4"/>
        <v>男</v>
      </c>
      <c r="G17" s="36">
        <v>48</v>
      </c>
      <c r="H17" s="33">
        <v>2</v>
      </c>
      <c r="I17" s="4" t="str">
        <f t="shared" si="1"/>
        <v>無</v>
      </c>
      <c r="J17" s="64">
        <v>0</v>
      </c>
      <c r="K17" s="64">
        <v>10</v>
      </c>
      <c r="L17" s="36">
        <f t="shared" si="2"/>
        <v>10</v>
      </c>
      <c r="M17" s="33">
        <v>2</v>
      </c>
      <c r="N17" s="15" t="str">
        <f t="shared" si="3"/>
        <v>無</v>
      </c>
    </row>
    <row r="18" spans="1:14">
      <c r="A18" s="14">
        <v>4</v>
      </c>
      <c r="B18" s="8" t="s">
        <v>72</v>
      </c>
      <c r="C18" s="34">
        <v>1</v>
      </c>
      <c r="D18" s="4" t="str">
        <f t="shared" si="0"/>
        <v>新任</v>
      </c>
      <c r="E18" s="34">
        <v>1</v>
      </c>
      <c r="F18" s="4" t="str">
        <f t="shared" si="4"/>
        <v>男</v>
      </c>
      <c r="G18" s="35">
        <v>63</v>
      </c>
      <c r="H18" s="34">
        <v>2</v>
      </c>
      <c r="I18" s="4" t="str">
        <f t="shared" si="1"/>
        <v>無</v>
      </c>
      <c r="J18" s="64">
        <v>3</v>
      </c>
      <c r="K18" s="64">
        <v>10</v>
      </c>
      <c r="L18" s="35">
        <f t="shared" si="2"/>
        <v>46</v>
      </c>
      <c r="M18" s="34">
        <v>2</v>
      </c>
      <c r="N18" s="15" t="str">
        <f t="shared" si="3"/>
        <v>無</v>
      </c>
    </row>
    <row r="19" spans="1:14">
      <c r="A19" s="14">
        <v>4</v>
      </c>
      <c r="B19" s="8" t="s">
        <v>72</v>
      </c>
      <c r="C19" s="34">
        <v>3</v>
      </c>
      <c r="D19" s="4" t="str">
        <f t="shared" si="0"/>
        <v>再任</v>
      </c>
      <c r="E19" s="34">
        <v>2</v>
      </c>
      <c r="F19" s="4" t="str">
        <f t="shared" si="4"/>
        <v>女</v>
      </c>
      <c r="G19" s="35">
        <v>70</v>
      </c>
      <c r="H19" s="34">
        <v>1</v>
      </c>
      <c r="I19" s="4" t="str">
        <f t="shared" si="1"/>
        <v>有</v>
      </c>
      <c r="J19" s="64">
        <v>6</v>
      </c>
      <c r="K19" s="64">
        <v>10</v>
      </c>
      <c r="L19" s="35">
        <f t="shared" si="2"/>
        <v>82</v>
      </c>
      <c r="M19" s="34">
        <v>2</v>
      </c>
      <c r="N19" s="15" t="str">
        <f t="shared" si="3"/>
        <v>無</v>
      </c>
    </row>
    <row r="20" spans="1:14" ht="14.25" thickBot="1">
      <c r="A20" s="16">
        <v>4</v>
      </c>
      <c r="B20" s="26" t="s">
        <v>72</v>
      </c>
      <c r="C20" s="39">
        <v>3</v>
      </c>
      <c r="D20" s="17" t="str">
        <f t="shared" si="0"/>
        <v>再任</v>
      </c>
      <c r="E20" s="39">
        <v>1</v>
      </c>
      <c r="F20" s="17" t="str">
        <f t="shared" si="4"/>
        <v>男</v>
      </c>
      <c r="G20" s="40">
        <v>51</v>
      </c>
      <c r="H20" s="39">
        <v>2</v>
      </c>
      <c r="I20" s="17" t="str">
        <f t="shared" si="1"/>
        <v>無</v>
      </c>
      <c r="J20" s="69">
        <v>9</v>
      </c>
      <c r="K20" s="69">
        <v>10</v>
      </c>
      <c r="L20" s="40">
        <f t="shared" si="2"/>
        <v>118</v>
      </c>
      <c r="M20" s="39">
        <v>2</v>
      </c>
      <c r="N20" s="18" t="str">
        <f t="shared" si="3"/>
        <v>無</v>
      </c>
    </row>
    <row r="21" spans="1:14">
      <c r="A21" s="14">
        <v>5</v>
      </c>
      <c r="B21" s="8" t="s">
        <v>71</v>
      </c>
      <c r="C21" s="33">
        <v>1</v>
      </c>
      <c r="D21" s="4" t="str">
        <f t="shared" si="0"/>
        <v>新任</v>
      </c>
      <c r="E21" s="33">
        <v>1</v>
      </c>
      <c r="F21" s="4" t="str">
        <f t="shared" si="4"/>
        <v>男</v>
      </c>
      <c r="G21" s="36">
        <v>77</v>
      </c>
      <c r="H21" s="33">
        <v>2</v>
      </c>
      <c r="I21" s="4" t="str">
        <f t="shared" si="1"/>
        <v>無</v>
      </c>
      <c r="J21" s="64">
        <v>1</v>
      </c>
      <c r="K21" s="64">
        <v>4</v>
      </c>
      <c r="L21" s="36">
        <f t="shared" si="2"/>
        <v>16</v>
      </c>
      <c r="M21" s="33">
        <v>2</v>
      </c>
      <c r="N21" s="15" t="str">
        <f t="shared" si="3"/>
        <v>無</v>
      </c>
    </row>
    <row r="22" spans="1:14">
      <c r="A22" s="14">
        <v>5</v>
      </c>
      <c r="B22" s="8" t="s">
        <v>71</v>
      </c>
      <c r="C22" s="34">
        <v>1</v>
      </c>
      <c r="D22" s="4" t="str">
        <f t="shared" si="0"/>
        <v>新任</v>
      </c>
      <c r="E22" s="34">
        <v>2</v>
      </c>
      <c r="F22" s="4" t="str">
        <f t="shared" si="4"/>
        <v>女</v>
      </c>
      <c r="G22" s="35">
        <v>50</v>
      </c>
      <c r="H22" s="34">
        <v>2</v>
      </c>
      <c r="I22" s="4" t="str">
        <f t="shared" si="1"/>
        <v>無</v>
      </c>
      <c r="J22" s="64">
        <v>3</v>
      </c>
      <c r="K22" s="64">
        <v>10</v>
      </c>
      <c r="L22" s="35">
        <f t="shared" si="2"/>
        <v>46</v>
      </c>
      <c r="M22" s="34">
        <v>2</v>
      </c>
      <c r="N22" s="15" t="str">
        <f t="shared" si="3"/>
        <v>無</v>
      </c>
    </row>
    <row r="23" spans="1:14">
      <c r="A23" s="14">
        <v>5</v>
      </c>
      <c r="B23" s="8" t="s">
        <v>71</v>
      </c>
      <c r="C23" s="34">
        <v>1</v>
      </c>
      <c r="D23" s="4" t="str">
        <f t="shared" si="0"/>
        <v>新任</v>
      </c>
      <c r="E23" s="34">
        <v>2</v>
      </c>
      <c r="F23" s="4" t="str">
        <f t="shared" si="4"/>
        <v>女</v>
      </c>
      <c r="G23" s="35">
        <v>65</v>
      </c>
      <c r="H23" s="34">
        <v>1</v>
      </c>
      <c r="I23" s="4" t="str">
        <f t="shared" si="1"/>
        <v>有</v>
      </c>
      <c r="J23" s="64">
        <v>3</v>
      </c>
      <c r="K23" s="64">
        <v>1</v>
      </c>
      <c r="L23" s="35">
        <f t="shared" si="2"/>
        <v>37</v>
      </c>
      <c r="M23" s="34">
        <v>2</v>
      </c>
      <c r="N23" s="15" t="str">
        <f t="shared" si="3"/>
        <v>無</v>
      </c>
    </row>
    <row r="24" spans="1:14" ht="14.25" thickBot="1">
      <c r="A24" s="16">
        <v>5</v>
      </c>
      <c r="B24" s="8" t="s">
        <v>71</v>
      </c>
      <c r="C24" s="39">
        <v>1</v>
      </c>
      <c r="D24" s="17" t="str">
        <f t="shared" si="0"/>
        <v>新任</v>
      </c>
      <c r="E24" s="39">
        <v>1</v>
      </c>
      <c r="F24" s="17" t="str">
        <f t="shared" si="4"/>
        <v>男</v>
      </c>
      <c r="G24" s="40">
        <v>57</v>
      </c>
      <c r="H24" s="39">
        <v>2</v>
      </c>
      <c r="I24" s="17" t="str">
        <f t="shared" si="1"/>
        <v>無</v>
      </c>
      <c r="J24" s="69">
        <v>2</v>
      </c>
      <c r="K24" s="69">
        <v>4</v>
      </c>
      <c r="L24" s="40">
        <f t="shared" si="2"/>
        <v>28</v>
      </c>
      <c r="M24" s="39">
        <v>2</v>
      </c>
      <c r="N24" s="18" t="str">
        <f t="shared" si="3"/>
        <v>無</v>
      </c>
    </row>
    <row r="25" spans="1:14">
      <c r="A25" s="14">
        <v>6</v>
      </c>
      <c r="B25" s="31" t="s">
        <v>70</v>
      </c>
      <c r="C25" s="33">
        <v>3</v>
      </c>
      <c r="D25" s="4" t="str">
        <f t="shared" si="0"/>
        <v>再任</v>
      </c>
      <c r="E25" s="33">
        <v>2</v>
      </c>
      <c r="F25" s="4" t="str">
        <f t="shared" si="4"/>
        <v>女</v>
      </c>
      <c r="G25" s="36">
        <v>67</v>
      </c>
      <c r="H25" s="33">
        <v>1</v>
      </c>
      <c r="I25" s="4" t="str">
        <f t="shared" si="1"/>
        <v>有</v>
      </c>
      <c r="J25" s="64">
        <v>7</v>
      </c>
      <c r="K25" s="64">
        <v>1</v>
      </c>
      <c r="L25" s="36">
        <f t="shared" si="2"/>
        <v>85</v>
      </c>
      <c r="M25" s="33">
        <v>2</v>
      </c>
      <c r="N25" s="15" t="str">
        <f t="shared" si="3"/>
        <v>無</v>
      </c>
    </row>
    <row r="26" spans="1:14">
      <c r="A26" s="14">
        <v>6</v>
      </c>
      <c r="B26" s="8" t="s">
        <v>70</v>
      </c>
      <c r="C26" s="34">
        <v>1</v>
      </c>
      <c r="D26" s="4" t="str">
        <f t="shared" si="0"/>
        <v>新任</v>
      </c>
      <c r="E26" s="34">
        <v>1</v>
      </c>
      <c r="F26" s="4" t="str">
        <f t="shared" si="4"/>
        <v>男</v>
      </c>
      <c r="G26" s="35">
        <v>51</v>
      </c>
      <c r="H26" s="34">
        <v>2</v>
      </c>
      <c r="I26" s="4" t="str">
        <f t="shared" si="1"/>
        <v>無</v>
      </c>
      <c r="J26" s="64">
        <v>1</v>
      </c>
      <c r="K26" s="64">
        <v>3</v>
      </c>
      <c r="L26" s="35">
        <f t="shared" si="2"/>
        <v>15</v>
      </c>
      <c r="M26" s="34">
        <v>2</v>
      </c>
      <c r="N26" s="15" t="str">
        <f t="shared" si="3"/>
        <v>無</v>
      </c>
    </row>
    <row r="27" spans="1:14">
      <c r="A27" s="14">
        <v>6</v>
      </c>
      <c r="B27" s="8" t="s">
        <v>70</v>
      </c>
      <c r="C27" s="34">
        <v>3</v>
      </c>
      <c r="D27" s="4" t="str">
        <f t="shared" si="0"/>
        <v>再任</v>
      </c>
      <c r="E27" s="34">
        <v>2</v>
      </c>
      <c r="F27" s="4" t="str">
        <f t="shared" si="4"/>
        <v>女</v>
      </c>
      <c r="G27" s="35">
        <v>49</v>
      </c>
      <c r="H27" s="34">
        <v>2</v>
      </c>
      <c r="I27" s="4" t="str">
        <f t="shared" si="1"/>
        <v>無</v>
      </c>
      <c r="J27" s="64">
        <v>6</v>
      </c>
      <c r="K27" s="64">
        <v>3</v>
      </c>
      <c r="L27" s="35">
        <f t="shared" si="2"/>
        <v>75</v>
      </c>
      <c r="M27" s="34">
        <v>2</v>
      </c>
      <c r="N27" s="15" t="str">
        <f t="shared" si="3"/>
        <v>無</v>
      </c>
    </row>
    <row r="28" spans="1:14" ht="14.25" thickBot="1">
      <c r="A28" s="16">
        <v>6</v>
      </c>
      <c r="B28" s="8" t="s">
        <v>70</v>
      </c>
      <c r="C28" s="39">
        <v>1</v>
      </c>
      <c r="D28" s="17" t="str">
        <f t="shared" si="0"/>
        <v>新任</v>
      </c>
      <c r="E28" s="39">
        <v>1</v>
      </c>
      <c r="F28" s="17" t="str">
        <f t="shared" si="4"/>
        <v>男</v>
      </c>
      <c r="G28" s="40">
        <v>38</v>
      </c>
      <c r="H28" s="39">
        <v>2</v>
      </c>
      <c r="I28" s="17" t="str">
        <f t="shared" si="1"/>
        <v>無</v>
      </c>
      <c r="J28" s="69">
        <v>0</v>
      </c>
      <c r="K28" s="69">
        <v>2</v>
      </c>
      <c r="L28" s="40">
        <f t="shared" si="2"/>
        <v>2</v>
      </c>
      <c r="M28" s="39">
        <v>2</v>
      </c>
      <c r="N28" s="18" t="str">
        <f t="shared" si="3"/>
        <v>無</v>
      </c>
    </row>
    <row r="29" spans="1:14">
      <c r="A29" s="14">
        <v>7</v>
      </c>
      <c r="B29" s="31" t="s">
        <v>69</v>
      </c>
      <c r="C29" s="33">
        <v>3</v>
      </c>
      <c r="D29" s="4" t="str">
        <f t="shared" si="0"/>
        <v>再任</v>
      </c>
      <c r="E29" s="33">
        <v>2</v>
      </c>
      <c r="F29" s="4" t="str">
        <f t="shared" si="4"/>
        <v>女</v>
      </c>
      <c r="G29" s="36">
        <v>65</v>
      </c>
      <c r="H29" s="33">
        <v>2</v>
      </c>
      <c r="I29" s="4" t="str">
        <f t="shared" si="1"/>
        <v>無</v>
      </c>
      <c r="J29" s="64">
        <v>16</v>
      </c>
      <c r="K29" s="64">
        <v>2</v>
      </c>
      <c r="L29" s="36">
        <f t="shared" si="2"/>
        <v>194</v>
      </c>
      <c r="M29" s="33">
        <v>2</v>
      </c>
      <c r="N29" s="15" t="str">
        <f t="shared" si="3"/>
        <v>無</v>
      </c>
    </row>
    <row r="30" spans="1:14">
      <c r="A30" s="14">
        <v>7</v>
      </c>
      <c r="B30" s="8" t="s">
        <v>69</v>
      </c>
      <c r="C30" s="34">
        <v>3</v>
      </c>
      <c r="D30" s="4" t="str">
        <f t="shared" si="0"/>
        <v>再任</v>
      </c>
      <c r="E30" s="34">
        <v>1</v>
      </c>
      <c r="F30" s="4" t="str">
        <f t="shared" si="4"/>
        <v>男</v>
      </c>
      <c r="G30" s="35">
        <v>60</v>
      </c>
      <c r="H30" s="34">
        <v>2</v>
      </c>
      <c r="I30" s="4" t="str">
        <f t="shared" si="1"/>
        <v>無</v>
      </c>
      <c r="J30" s="64">
        <v>9</v>
      </c>
      <c r="K30" s="64">
        <v>2</v>
      </c>
      <c r="L30" s="35">
        <f t="shared" si="2"/>
        <v>110</v>
      </c>
      <c r="M30" s="34">
        <v>2</v>
      </c>
      <c r="N30" s="15" t="str">
        <f t="shared" si="3"/>
        <v>無</v>
      </c>
    </row>
    <row r="31" spans="1:14">
      <c r="A31" s="14">
        <v>7</v>
      </c>
      <c r="B31" s="8" t="s">
        <v>69</v>
      </c>
      <c r="C31" s="34">
        <v>3</v>
      </c>
      <c r="D31" s="4" t="str">
        <f t="shared" si="0"/>
        <v>再任</v>
      </c>
      <c r="E31" s="34">
        <v>2</v>
      </c>
      <c r="F31" s="4" t="str">
        <f t="shared" si="4"/>
        <v>女</v>
      </c>
      <c r="G31" s="35">
        <v>51</v>
      </c>
      <c r="H31" s="34">
        <v>2</v>
      </c>
      <c r="I31" s="4" t="str">
        <f t="shared" si="1"/>
        <v>無</v>
      </c>
      <c r="J31" s="64">
        <v>4</v>
      </c>
      <c r="K31" s="64">
        <v>2</v>
      </c>
      <c r="L31" s="35">
        <f t="shared" si="2"/>
        <v>50</v>
      </c>
      <c r="M31" s="34">
        <v>2</v>
      </c>
      <c r="N31" s="15" t="str">
        <f t="shared" si="3"/>
        <v>無</v>
      </c>
    </row>
    <row r="32" spans="1:14" ht="14.25" thickBot="1">
      <c r="A32" s="16">
        <v>7</v>
      </c>
      <c r="B32" s="26" t="s">
        <v>69</v>
      </c>
      <c r="C32" s="39">
        <v>1</v>
      </c>
      <c r="D32" s="17" t="str">
        <f t="shared" si="0"/>
        <v>新任</v>
      </c>
      <c r="E32" s="39">
        <v>1</v>
      </c>
      <c r="F32" s="17" t="str">
        <f t="shared" si="4"/>
        <v>男</v>
      </c>
      <c r="G32" s="40">
        <v>48</v>
      </c>
      <c r="H32" s="39">
        <v>2</v>
      </c>
      <c r="I32" s="17" t="str">
        <f t="shared" si="1"/>
        <v>無</v>
      </c>
      <c r="J32" s="69">
        <v>2</v>
      </c>
      <c r="K32" s="69">
        <v>9</v>
      </c>
      <c r="L32" s="40">
        <f t="shared" si="2"/>
        <v>33</v>
      </c>
      <c r="M32" s="39">
        <v>2</v>
      </c>
      <c r="N32" s="18" t="str">
        <f t="shared" si="3"/>
        <v>無</v>
      </c>
    </row>
    <row r="33" spans="1:14">
      <c r="A33" s="14">
        <v>8</v>
      </c>
      <c r="B33" s="8" t="s">
        <v>48</v>
      </c>
      <c r="C33" s="33">
        <v>3</v>
      </c>
      <c r="D33" s="4" t="str">
        <f t="shared" si="0"/>
        <v>再任</v>
      </c>
      <c r="E33" s="33">
        <v>2</v>
      </c>
      <c r="F33" s="4" t="str">
        <f t="shared" si="4"/>
        <v>女</v>
      </c>
      <c r="G33" s="36">
        <v>71</v>
      </c>
      <c r="H33" s="33">
        <v>1</v>
      </c>
      <c r="I33" s="4" t="str">
        <f t="shared" si="1"/>
        <v>有</v>
      </c>
      <c r="J33" s="64">
        <v>7</v>
      </c>
      <c r="K33" s="64">
        <v>11</v>
      </c>
      <c r="L33" s="36">
        <f t="shared" si="2"/>
        <v>95</v>
      </c>
      <c r="M33" s="33">
        <v>2</v>
      </c>
      <c r="N33" s="15" t="str">
        <f t="shared" si="3"/>
        <v>無</v>
      </c>
    </row>
    <row r="34" spans="1:14">
      <c r="A34" s="14">
        <v>8</v>
      </c>
      <c r="B34" s="8" t="s">
        <v>48</v>
      </c>
      <c r="C34" s="34">
        <v>3</v>
      </c>
      <c r="D34" s="4" t="str">
        <f t="shared" si="0"/>
        <v>再任</v>
      </c>
      <c r="E34" s="34">
        <v>2</v>
      </c>
      <c r="F34" s="4" t="str">
        <f t="shared" si="4"/>
        <v>女</v>
      </c>
      <c r="G34" s="35">
        <v>58</v>
      </c>
      <c r="H34" s="34">
        <v>2</v>
      </c>
      <c r="I34" s="4" t="str">
        <f t="shared" si="1"/>
        <v>無</v>
      </c>
      <c r="J34" s="64">
        <v>8</v>
      </c>
      <c r="K34" s="64">
        <v>0</v>
      </c>
      <c r="L34" s="35">
        <f t="shared" si="2"/>
        <v>96</v>
      </c>
      <c r="M34" s="34">
        <v>2</v>
      </c>
      <c r="N34" s="15" t="str">
        <f t="shared" si="3"/>
        <v>無</v>
      </c>
    </row>
    <row r="35" spans="1:14">
      <c r="A35" s="14">
        <v>8</v>
      </c>
      <c r="B35" s="8" t="s">
        <v>48</v>
      </c>
      <c r="C35" s="34">
        <v>3</v>
      </c>
      <c r="D35" s="4" t="str">
        <f t="shared" si="0"/>
        <v>再任</v>
      </c>
      <c r="E35" s="34">
        <v>1</v>
      </c>
      <c r="F35" s="4" t="str">
        <f t="shared" si="4"/>
        <v>男</v>
      </c>
      <c r="G35" s="35">
        <v>72</v>
      </c>
      <c r="H35" s="34">
        <v>2</v>
      </c>
      <c r="I35" s="4" t="str">
        <f t="shared" si="1"/>
        <v>無</v>
      </c>
      <c r="J35" s="64">
        <v>7</v>
      </c>
      <c r="K35" s="64">
        <v>10</v>
      </c>
      <c r="L35" s="35">
        <f t="shared" si="2"/>
        <v>94</v>
      </c>
      <c r="M35" s="34">
        <v>2</v>
      </c>
      <c r="N35" s="15" t="str">
        <f t="shared" si="3"/>
        <v>無</v>
      </c>
    </row>
    <row r="36" spans="1:14" ht="14.25" thickBot="1">
      <c r="A36" s="30">
        <v>8</v>
      </c>
      <c r="B36" s="26" t="s">
        <v>48</v>
      </c>
      <c r="C36" s="39">
        <v>4</v>
      </c>
      <c r="D36" s="20" t="str">
        <f t="shared" si="0"/>
        <v>欠員</v>
      </c>
      <c r="E36" s="39"/>
      <c r="F36" s="20" t="str">
        <f t="shared" si="4"/>
        <v/>
      </c>
      <c r="G36" s="40"/>
      <c r="H36" s="39"/>
      <c r="I36" s="20" t="str">
        <f t="shared" si="1"/>
        <v/>
      </c>
      <c r="J36" s="67"/>
      <c r="K36" s="67"/>
      <c r="L36" s="40">
        <f t="shared" si="2"/>
        <v>0</v>
      </c>
      <c r="M36" s="39"/>
      <c r="N36" s="21" t="str">
        <f t="shared" si="3"/>
        <v/>
      </c>
    </row>
    <row r="37" spans="1:14">
      <c r="A37" s="29">
        <v>9</v>
      </c>
      <c r="B37" s="8" t="s">
        <v>47</v>
      </c>
      <c r="C37" s="33">
        <v>3</v>
      </c>
      <c r="D37" s="4" t="str">
        <f t="shared" si="0"/>
        <v>再任</v>
      </c>
      <c r="E37" s="33">
        <v>2</v>
      </c>
      <c r="F37" s="4" t="str">
        <f t="shared" si="4"/>
        <v>女</v>
      </c>
      <c r="G37" s="36">
        <v>64</v>
      </c>
      <c r="H37" s="33">
        <v>2</v>
      </c>
      <c r="I37" s="4" t="str">
        <f t="shared" si="1"/>
        <v>無</v>
      </c>
      <c r="J37" s="64">
        <v>17</v>
      </c>
      <c r="K37" s="64">
        <v>10</v>
      </c>
      <c r="L37" s="36">
        <f t="shared" si="2"/>
        <v>214</v>
      </c>
      <c r="M37" s="33">
        <v>2</v>
      </c>
      <c r="N37" s="15" t="str">
        <f t="shared" si="3"/>
        <v>無</v>
      </c>
    </row>
    <row r="38" spans="1:14">
      <c r="A38" s="14">
        <v>9</v>
      </c>
      <c r="B38" s="8" t="s">
        <v>47</v>
      </c>
      <c r="C38" s="34">
        <v>3</v>
      </c>
      <c r="D38" s="4" t="str">
        <f t="shared" si="0"/>
        <v>再任</v>
      </c>
      <c r="E38" s="34">
        <v>1</v>
      </c>
      <c r="F38" s="4" t="str">
        <f t="shared" si="4"/>
        <v>男</v>
      </c>
      <c r="G38" s="35">
        <v>66</v>
      </c>
      <c r="H38" s="34">
        <v>2</v>
      </c>
      <c r="I38" s="4" t="str">
        <f t="shared" si="1"/>
        <v>無</v>
      </c>
      <c r="J38" s="64">
        <v>4</v>
      </c>
      <c r="K38" s="64">
        <v>10</v>
      </c>
      <c r="L38" s="35">
        <f t="shared" si="2"/>
        <v>58</v>
      </c>
      <c r="M38" s="34">
        <v>2</v>
      </c>
      <c r="N38" s="15" t="str">
        <f t="shared" si="3"/>
        <v>無</v>
      </c>
    </row>
    <row r="39" spans="1:14">
      <c r="A39" s="14">
        <v>9</v>
      </c>
      <c r="B39" s="8" t="s">
        <v>47</v>
      </c>
      <c r="C39" s="34">
        <v>1</v>
      </c>
      <c r="D39" s="4" t="str">
        <f t="shared" si="0"/>
        <v>新任</v>
      </c>
      <c r="E39" s="34">
        <v>1</v>
      </c>
      <c r="F39" s="4" t="str">
        <f t="shared" si="4"/>
        <v>男</v>
      </c>
      <c r="G39" s="35">
        <v>67</v>
      </c>
      <c r="H39" s="34">
        <v>2</v>
      </c>
      <c r="I39" s="4" t="str">
        <f t="shared" si="1"/>
        <v>無</v>
      </c>
      <c r="J39" s="64">
        <v>2</v>
      </c>
      <c r="K39" s="64">
        <v>10</v>
      </c>
      <c r="L39" s="35">
        <f t="shared" si="2"/>
        <v>34</v>
      </c>
      <c r="M39" s="34">
        <v>2</v>
      </c>
      <c r="N39" s="15" t="str">
        <f t="shared" si="3"/>
        <v>無</v>
      </c>
    </row>
    <row r="40" spans="1:14" ht="14.25" thickBot="1">
      <c r="A40" s="16">
        <v>9</v>
      </c>
      <c r="B40" s="8" t="s">
        <v>47</v>
      </c>
      <c r="C40" s="39">
        <v>1</v>
      </c>
      <c r="D40" s="17" t="str">
        <f t="shared" si="0"/>
        <v>新任</v>
      </c>
      <c r="E40" s="39">
        <v>2</v>
      </c>
      <c r="F40" s="17" t="str">
        <f t="shared" si="4"/>
        <v>女</v>
      </c>
      <c r="G40" s="40">
        <v>47</v>
      </c>
      <c r="H40" s="39">
        <v>2</v>
      </c>
      <c r="I40" s="17" t="str">
        <f t="shared" si="1"/>
        <v>無</v>
      </c>
      <c r="J40" s="69">
        <v>2</v>
      </c>
      <c r="K40" s="69">
        <v>10</v>
      </c>
      <c r="L40" s="40">
        <f t="shared" si="2"/>
        <v>34</v>
      </c>
      <c r="M40" s="39">
        <v>2</v>
      </c>
      <c r="N40" s="18" t="str">
        <f t="shared" si="3"/>
        <v>無</v>
      </c>
    </row>
    <row r="41" spans="1:14">
      <c r="A41" s="14">
        <v>10</v>
      </c>
      <c r="B41" s="31" t="s">
        <v>49</v>
      </c>
      <c r="C41" s="33">
        <v>3</v>
      </c>
      <c r="D41" s="4" t="str">
        <f t="shared" si="0"/>
        <v>再任</v>
      </c>
      <c r="E41" s="33">
        <v>1</v>
      </c>
      <c r="F41" s="4" t="str">
        <f t="shared" si="4"/>
        <v>男</v>
      </c>
      <c r="G41" s="36">
        <v>71</v>
      </c>
      <c r="H41" s="33">
        <v>1</v>
      </c>
      <c r="I41" s="4" t="str">
        <f t="shared" si="1"/>
        <v>有</v>
      </c>
      <c r="J41" s="64">
        <v>7</v>
      </c>
      <c r="K41" s="64">
        <v>10</v>
      </c>
      <c r="L41" s="36">
        <f t="shared" si="2"/>
        <v>94</v>
      </c>
      <c r="M41" s="33">
        <v>2</v>
      </c>
      <c r="N41" s="15" t="str">
        <f t="shared" si="3"/>
        <v>無</v>
      </c>
    </row>
    <row r="42" spans="1:14">
      <c r="A42" s="14">
        <v>10</v>
      </c>
      <c r="B42" s="8" t="s">
        <v>49</v>
      </c>
      <c r="C42" s="34">
        <v>1</v>
      </c>
      <c r="D42" s="4" t="str">
        <f t="shared" si="0"/>
        <v>新任</v>
      </c>
      <c r="E42" s="34">
        <v>1</v>
      </c>
      <c r="F42" s="4" t="str">
        <f t="shared" si="4"/>
        <v>男</v>
      </c>
      <c r="G42" s="35">
        <v>65</v>
      </c>
      <c r="H42" s="34">
        <v>1</v>
      </c>
      <c r="I42" s="4" t="str">
        <f t="shared" si="1"/>
        <v>有</v>
      </c>
      <c r="J42" s="64">
        <v>2</v>
      </c>
      <c r="K42" s="64">
        <v>10</v>
      </c>
      <c r="L42" s="35">
        <f t="shared" si="2"/>
        <v>34</v>
      </c>
      <c r="M42" s="34">
        <v>2</v>
      </c>
      <c r="N42" s="15" t="str">
        <f t="shared" si="3"/>
        <v>無</v>
      </c>
    </row>
    <row r="43" spans="1:14">
      <c r="A43" s="14">
        <v>10</v>
      </c>
      <c r="B43" s="8" t="s">
        <v>49</v>
      </c>
      <c r="C43" s="34">
        <v>1</v>
      </c>
      <c r="D43" s="4" t="str">
        <f t="shared" si="0"/>
        <v>新任</v>
      </c>
      <c r="E43" s="34">
        <v>2</v>
      </c>
      <c r="F43" s="4" t="str">
        <f t="shared" si="4"/>
        <v>女</v>
      </c>
      <c r="G43" s="35">
        <v>65</v>
      </c>
      <c r="H43" s="34">
        <v>2</v>
      </c>
      <c r="I43" s="4" t="str">
        <f t="shared" si="1"/>
        <v>無</v>
      </c>
      <c r="J43" s="64">
        <v>1</v>
      </c>
      <c r="K43" s="64">
        <v>10</v>
      </c>
      <c r="L43" s="35">
        <f t="shared" si="2"/>
        <v>22</v>
      </c>
      <c r="M43" s="34">
        <v>2</v>
      </c>
      <c r="N43" s="15" t="str">
        <f t="shared" si="3"/>
        <v>無</v>
      </c>
    </row>
    <row r="44" spans="1:14" ht="14.25" thickBot="1">
      <c r="A44" s="16">
        <v>10</v>
      </c>
      <c r="B44" s="26" t="s">
        <v>49</v>
      </c>
      <c r="C44" s="39">
        <v>1</v>
      </c>
      <c r="D44" s="17" t="str">
        <f t="shared" si="0"/>
        <v>新任</v>
      </c>
      <c r="E44" s="39">
        <v>1</v>
      </c>
      <c r="F44" s="17" t="str">
        <f t="shared" si="4"/>
        <v>男</v>
      </c>
      <c r="G44" s="40">
        <v>51</v>
      </c>
      <c r="H44" s="39">
        <v>2</v>
      </c>
      <c r="I44" s="17" t="str">
        <f t="shared" si="1"/>
        <v>無</v>
      </c>
      <c r="J44" s="69">
        <v>0</v>
      </c>
      <c r="K44" s="69">
        <v>10</v>
      </c>
      <c r="L44" s="40">
        <f t="shared" si="2"/>
        <v>10</v>
      </c>
      <c r="M44" s="39">
        <v>2</v>
      </c>
      <c r="N44" s="18" t="str">
        <f t="shared" si="3"/>
        <v>無</v>
      </c>
    </row>
    <row r="45" spans="1:14">
      <c r="A45" s="14">
        <v>11</v>
      </c>
      <c r="B45" s="8" t="s">
        <v>50</v>
      </c>
      <c r="C45" s="43">
        <v>3</v>
      </c>
      <c r="D45" s="44" t="str">
        <f t="shared" si="0"/>
        <v>再任</v>
      </c>
      <c r="E45" s="45">
        <v>1</v>
      </c>
      <c r="F45" s="44" t="str">
        <f t="shared" si="4"/>
        <v>男</v>
      </c>
      <c r="G45" s="46">
        <v>69</v>
      </c>
      <c r="H45" s="45">
        <v>1</v>
      </c>
      <c r="I45" s="44" t="str">
        <f t="shared" si="1"/>
        <v>有</v>
      </c>
      <c r="J45" s="70">
        <v>6</v>
      </c>
      <c r="K45" s="70">
        <v>5</v>
      </c>
      <c r="L45" s="46">
        <f t="shared" si="2"/>
        <v>77</v>
      </c>
      <c r="M45" s="45">
        <v>2</v>
      </c>
      <c r="N45" s="47" t="str">
        <f t="shared" si="3"/>
        <v>無</v>
      </c>
    </row>
    <row r="46" spans="1:14">
      <c r="A46" s="14">
        <v>11</v>
      </c>
      <c r="B46" s="8" t="s">
        <v>50</v>
      </c>
      <c r="C46" s="33">
        <v>3</v>
      </c>
      <c r="D46" s="4" t="str">
        <f t="shared" si="0"/>
        <v>再任</v>
      </c>
      <c r="E46" s="33">
        <v>2</v>
      </c>
      <c r="F46" s="4" t="str">
        <f t="shared" si="4"/>
        <v>女</v>
      </c>
      <c r="G46" s="36">
        <v>51</v>
      </c>
      <c r="H46" s="33">
        <v>2</v>
      </c>
      <c r="I46" s="4" t="str">
        <f t="shared" si="1"/>
        <v>無</v>
      </c>
      <c r="J46" s="64">
        <v>4</v>
      </c>
      <c r="K46" s="64">
        <v>5</v>
      </c>
      <c r="L46" s="36">
        <f t="shared" si="2"/>
        <v>53</v>
      </c>
      <c r="M46" s="33">
        <v>2</v>
      </c>
      <c r="N46" s="15" t="str">
        <f t="shared" si="3"/>
        <v>無</v>
      </c>
    </row>
    <row r="47" spans="1:14">
      <c r="A47" s="14">
        <v>11</v>
      </c>
      <c r="B47" s="8" t="s">
        <v>50</v>
      </c>
      <c r="C47" s="34">
        <v>1</v>
      </c>
      <c r="D47" s="4" t="str">
        <f t="shared" si="0"/>
        <v>新任</v>
      </c>
      <c r="E47" s="34">
        <v>1</v>
      </c>
      <c r="F47" s="4" t="str">
        <f t="shared" si="4"/>
        <v>男</v>
      </c>
      <c r="G47" s="35">
        <v>70</v>
      </c>
      <c r="H47" s="34">
        <v>1</v>
      </c>
      <c r="I47" s="4" t="str">
        <f t="shared" si="1"/>
        <v>有</v>
      </c>
      <c r="J47" s="64">
        <v>2</v>
      </c>
      <c r="K47" s="64">
        <v>5</v>
      </c>
      <c r="L47" s="35">
        <f t="shared" si="2"/>
        <v>29</v>
      </c>
      <c r="M47" s="34">
        <v>2</v>
      </c>
      <c r="N47" s="15" t="str">
        <f t="shared" si="3"/>
        <v>無</v>
      </c>
    </row>
    <row r="48" spans="1:14" ht="14.25" thickBot="1">
      <c r="A48" s="16">
        <v>11</v>
      </c>
      <c r="B48" s="26" t="s">
        <v>50</v>
      </c>
      <c r="C48" s="39">
        <v>1</v>
      </c>
      <c r="D48" s="17" t="str">
        <f t="shared" si="0"/>
        <v>新任</v>
      </c>
      <c r="E48" s="39">
        <v>1</v>
      </c>
      <c r="F48" s="17" t="str">
        <f t="shared" si="4"/>
        <v>男</v>
      </c>
      <c r="G48" s="40">
        <v>72</v>
      </c>
      <c r="H48" s="39">
        <v>1</v>
      </c>
      <c r="I48" s="17" t="str">
        <f t="shared" si="1"/>
        <v>有</v>
      </c>
      <c r="J48" s="69">
        <v>0</v>
      </c>
      <c r="K48" s="69">
        <v>5</v>
      </c>
      <c r="L48" s="40">
        <f t="shared" si="2"/>
        <v>5</v>
      </c>
      <c r="M48" s="39">
        <v>2</v>
      </c>
      <c r="N48" s="18" t="str">
        <f t="shared" si="3"/>
        <v>無</v>
      </c>
    </row>
    <row r="49" spans="1:14">
      <c r="A49" s="14">
        <v>12</v>
      </c>
      <c r="B49" s="8" t="s">
        <v>51</v>
      </c>
      <c r="C49" s="33">
        <v>1</v>
      </c>
      <c r="D49" s="4" t="str">
        <f t="shared" si="0"/>
        <v>新任</v>
      </c>
      <c r="E49" s="33">
        <v>2</v>
      </c>
      <c r="F49" s="4" t="str">
        <f t="shared" si="4"/>
        <v>女</v>
      </c>
      <c r="G49" s="36">
        <v>44</v>
      </c>
      <c r="H49" s="33">
        <v>2</v>
      </c>
      <c r="I49" s="4" t="str">
        <f t="shared" si="1"/>
        <v>無</v>
      </c>
      <c r="J49" s="64">
        <v>2</v>
      </c>
      <c r="K49" s="64">
        <v>7</v>
      </c>
      <c r="L49" s="36">
        <f t="shared" si="2"/>
        <v>31</v>
      </c>
      <c r="M49" s="33">
        <v>2</v>
      </c>
      <c r="N49" s="15" t="str">
        <f t="shared" si="3"/>
        <v>無</v>
      </c>
    </row>
    <row r="50" spans="1:14">
      <c r="A50" s="14">
        <v>12</v>
      </c>
      <c r="B50" s="8" t="s">
        <v>51</v>
      </c>
      <c r="C50" s="34">
        <v>1</v>
      </c>
      <c r="D50" s="4" t="str">
        <f t="shared" si="0"/>
        <v>新任</v>
      </c>
      <c r="E50" s="34">
        <v>1</v>
      </c>
      <c r="F50" s="4" t="str">
        <f t="shared" si="4"/>
        <v>男</v>
      </c>
      <c r="G50" s="35">
        <v>80</v>
      </c>
      <c r="H50" s="34">
        <v>2</v>
      </c>
      <c r="I50" s="4" t="str">
        <f t="shared" si="1"/>
        <v>無</v>
      </c>
      <c r="J50" s="64">
        <v>2</v>
      </c>
      <c r="K50" s="64">
        <v>5</v>
      </c>
      <c r="L50" s="35">
        <f t="shared" si="2"/>
        <v>29</v>
      </c>
      <c r="M50" s="34">
        <v>2</v>
      </c>
      <c r="N50" s="15" t="str">
        <f t="shared" si="3"/>
        <v>無</v>
      </c>
    </row>
    <row r="51" spans="1:14">
      <c r="A51" s="14">
        <v>12</v>
      </c>
      <c r="B51" s="8" t="s">
        <v>51</v>
      </c>
      <c r="C51" s="34">
        <v>1</v>
      </c>
      <c r="D51" s="4" t="str">
        <f t="shared" si="0"/>
        <v>新任</v>
      </c>
      <c r="E51" s="34">
        <v>2</v>
      </c>
      <c r="F51" s="4" t="str">
        <f t="shared" si="4"/>
        <v>女</v>
      </c>
      <c r="G51" s="35">
        <v>49</v>
      </c>
      <c r="H51" s="34">
        <v>2</v>
      </c>
      <c r="I51" s="4" t="str">
        <f t="shared" si="1"/>
        <v>無</v>
      </c>
      <c r="J51" s="64">
        <v>1</v>
      </c>
      <c r="K51" s="64">
        <v>4</v>
      </c>
      <c r="L51" s="35">
        <f t="shared" si="2"/>
        <v>16</v>
      </c>
      <c r="M51" s="34">
        <v>2</v>
      </c>
      <c r="N51" s="15" t="str">
        <f t="shared" si="3"/>
        <v>無</v>
      </c>
    </row>
    <row r="52" spans="1:14" ht="14.25" thickBot="1">
      <c r="A52" s="16">
        <v>12</v>
      </c>
      <c r="B52" s="26" t="s">
        <v>51</v>
      </c>
      <c r="C52" s="39">
        <v>1</v>
      </c>
      <c r="D52" s="17" t="str">
        <f t="shared" si="0"/>
        <v>新任</v>
      </c>
      <c r="E52" s="39">
        <v>1</v>
      </c>
      <c r="F52" s="17" t="str">
        <f t="shared" si="4"/>
        <v>男</v>
      </c>
      <c r="G52" s="40">
        <v>71</v>
      </c>
      <c r="H52" s="39">
        <v>2</v>
      </c>
      <c r="I52" s="17" t="str">
        <f t="shared" si="1"/>
        <v>無</v>
      </c>
      <c r="J52" s="69">
        <v>0</v>
      </c>
      <c r="K52" s="69">
        <v>5</v>
      </c>
      <c r="L52" s="40">
        <f t="shared" si="2"/>
        <v>5</v>
      </c>
      <c r="M52" s="39">
        <v>2</v>
      </c>
      <c r="N52" s="18" t="str">
        <f t="shared" si="3"/>
        <v>無</v>
      </c>
    </row>
    <row r="53" spans="1:14">
      <c r="A53" s="14">
        <v>13</v>
      </c>
      <c r="B53" s="31" t="s">
        <v>52</v>
      </c>
      <c r="C53" s="33">
        <v>3</v>
      </c>
      <c r="D53" s="4" t="str">
        <f t="shared" si="0"/>
        <v>再任</v>
      </c>
      <c r="E53" s="33">
        <v>2</v>
      </c>
      <c r="F53" s="4" t="str">
        <f t="shared" si="4"/>
        <v>女</v>
      </c>
      <c r="G53" s="36">
        <v>43</v>
      </c>
      <c r="H53" s="33">
        <v>2</v>
      </c>
      <c r="I53" s="4" t="str">
        <f t="shared" si="1"/>
        <v>無</v>
      </c>
      <c r="J53" s="64">
        <v>6</v>
      </c>
      <c r="K53" s="64">
        <v>1</v>
      </c>
      <c r="L53" s="36">
        <f t="shared" si="2"/>
        <v>73</v>
      </c>
      <c r="M53" s="33">
        <v>2</v>
      </c>
      <c r="N53" s="15" t="str">
        <f t="shared" si="3"/>
        <v>無</v>
      </c>
    </row>
    <row r="54" spans="1:14">
      <c r="A54" s="14">
        <v>13</v>
      </c>
      <c r="B54" s="8" t="s">
        <v>52</v>
      </c>
      <c r="C54" s="34">
        <v>1</v>
      </c>
      <c r="D54" s="4" t="str">
        <f t="shared" si="0"/>
        <v>新任</v>
      </c>
      <c r="E54" s="34">
        <v>1</v>
      </c>
      <c r="F54" s="4" t="str">
        <f t="shared" si="4"/>
        <v>男</v>
      </c>
      <c r="G54" s="35">
        <v>73</v>
      </c>
      <c r="H54" s="34">
        <v>2</v>
      </c>
      <c r="I54" s="4" t="str">
        <f t="shared" si="1"/>
        <v>無</v>
      </c>
      <c r="J54" s="64">
        <v>1</v>
      </c>
      <c r="K54" s="64">
        <v>7</v>
      </c>
      <c r="L54" s="35">
        <f t="shared" si="2"/>
        <v>19</v>
      </c>
      <c r="M54" s="34">
        <v>2</v>
      </c>
      <c r="N54" s="15" t="str">
        <f t="shared" si="3"/>
        <v>無</v>
      </c>
    </row>
    <row r="55" spans="1:14">
      <c r="A55" s="14">
        <v>13</v>
      </c>
      <c r="B55" s="8" t="s">
        <v>52</v>
      </c>
      <c r="C55" s="34">
        <v>1</v>
      </c>
      <c r="D55" s="4" t="str">
        <f t="shared" si="0"/>
        <v>新任</v>
      </c>
      <c r="E55" s="34">
        <v>1</v>
      </c>
      <c r="F55" s="4" t="str">
        <f t="shared" si="4"/>
        <v>男</v>
      </c>
      <c r="G55" s="35">
        <v>65</v>
      </c>
      <c r="H55" s="34">
        <v>1</v>
      </c>
      <c r="I55" s="4" t="str">
        <f t="shared" si="1"/>
        <v>有</v>
      </c>
      <c r="J55" s="64">
        <v>2</v>
      </c>
      <c r="K55" s="64">
        <v>7</v>
      </c>
      <c r="L55" s="35">
        <f t="shared" si="2"/>
        <v>31</v>
      </c>
      <c r="M55" s="34">
        <v>2</v>
      </c>
      <c r="N55" s="15" t="str">
        <f t="shared" si="3"/>
        <v>無</v>
      </c>
    </row>
    <row r="56" spans="1:14" ht="14.25" thickBot="1">
      <c r="A56" s="16">
        <v>13</v>
      </c>
      <c r="B56" s="8" t="s">
        <v>52</v>
      </c>
      <c r="C56" s="39">
        <v>1</v>
      </c>
      <c r="D56" s="17" t="str">
        <f t="shared" si="0"/>
        <v>新任</v>
      </c>
      <c r="E56" s="39">
        <v>1</v>
      </c>
      <c r="F56" s="17" t="str">
        <f t="shared" si="4"/>
        <v>男</v>
      </c>
      <c r="G56" s="40">
        <v>63</v>
      </c>
      <c r="H56" s="39">
        <v>2</v>
      </c>
      <c r="I56" s="17" t="str">
        <f t="shared" si="1"/>
        <v>無</v>
      </c>
      <c r="J56" s="69">
        <v>1</v>
      </c>
      <c r="K56" s="69">
        <v>7</v>
      </c>
      <c r="L56" s="40">
        <f t="shared" si="2"/>
        <v>19</v>
      </c>
      <c r="M56" s="39">
        <v>2</v>
      </c>
      <c r="N56" s="18" t="str">
        <f t="shared" si="3"/>
        <v>無</v>
      </c>
    </row>
    <row r="57" spans="1:14">
      <c r="A57" s="14">
        <v>14</v>
      </c>
      <c r="B57" s="31" t="s">
        <v>68</v>
      </c>
      <c r="C57" s="33">
        <v>3</v>
      </c>
      <c r="D57" s="4" t="str">
        <f t="shared" si="0"/>
        <v>再任</v>
      </c>
      <c r="E57" s="33">
        <v>2</v>
      </c>
      <c r="F57" s="4" t="str">
        <f t="shared" si="4"/>
        <v>女</v>
      </c>
      <c r="G57" s="36">
        <v>71</v>
      </c>
      <c r="H57" s="33">
        <v>1</v>
      </c>
      <c r="I57" s="4" t="str">
        <f t="shared" si="1"/>
        <v>有</v>
      </c>
      <c r="J57" s="64">
        <v>6</v>
      </c>
      <c r="K57" s="64">
        <v>10</v>
      </c>
      <c r="L57" s="36">
        <f t="shared" si="2"/>
        <v>82</v>
      </c>
      <c r="M57" s="33">
        <v>2</v>
      </c>
      <c r="N57" s="15" t="str">
        <f t="shared" si="3"/>
        <v>無</v>
      </c>
    </row>
    <row r="58" spans="1:14">
      <c r="A58" s="14">
        <v>14</v>
      </c>
      <c r="B58" s="8" t="s">
        <v>68</v>
      </c>
      <c r="C58" s="34">
        <v>3</v>
      </c>
      <c r="D58" s="4" t="str">
        <f t="shared" si="0"/>
        <v>再任</v>
      </c>
      <c r="E58" s="34">
        <v>1</v>
      </c>
      <c r="F58" s="4" t="str">
        <f t="shared" si="4"/>
        <v>男</v>
      </c>
      <c r="G58" s="35">
        <v>72</v>
      </c>
      <c r="H58" s="34">
        <v>2</v>
      </c>
      <c r="I58" s="4" t="str">
        <f t="shared" si="1"/>
        <v>無</v>
      </c>
      <c r="J58" s="64">
        <v>11</v>
      </c>
      <c r="K58" s="64">
        <v>1</v>
      </c>
      <c r="L58" s="35">
        <f t="shared" si="2"/>
        <v>133</v>
      </c>
      <c r="M58" s="34">
        <v>2</v>
      </c>
      <c r="N58" s="15" t="str">
        <f t="shared" si="3"/>
        <v>無</v>
      </c>
    </row>
    <row r="59" spans="1:14">
      <c r="A59" s="14">
        <v>14</v>
      </c>
      <c r="B59" s="8" t="s">
        <v>68</v>
      </c>
      <c r="C59" s="34">
        <v>3</v>
      </c>
      <c r="D59" s="4" t="str">
        <f t="shared" si="0"/>
        <v>再任</v>
      </c>
      <c r="E59" s="34">
        <v>1</v>
      </c>
      <c r="F59" s="4" t="str">
        <f t="shared" si="4"/>
        <v>男</v>
      </c>
      <c r="G59" s="35">
        <v>67</v>
      </c>
      <c r="H59" s="34">
        <v>1</v>
      </c>
      <c r="I59" s="4" t="str">
        <f t="shared" si="1"/>
        <v>有</v>
      </c>
      <c r="J59" s="64">
        <v>5</v>
      </c>
      <c r="K59" s="64">
        <v>1</v>
      </c>
      <c r="L59" s="35">
        <f t="shared" si="2"/>
        <v>61</v>
      </c>
      <c r="M59" s="34">
        <v>2</v>
      </c>
      <c r="N59" s="15" t="str">
        <f t="shared" si="3"/>
        <v>無</v>
      </c>
    </row>
    <row r="60" spans="1:14" ht="14.25" thickBot="1">
      <c r="A60" s="16">
        <v>14</v>
      </c>
      <c r="B60" s="26" t="s">
        <v>68</v>
      </c>
      <c r="C60" s="39">
        <v>1</v>
      </c>
      <c r="D60" s="17" t="str">
        <f t="shared" si="0"/>
        <v>新任</v>
      </c>
      <c r="E60" s="39">
        <v>2</v>
      </c>
      <c r="F60" s="17" t="str">
        <f t="shared" si="4"/>
        <v>女</v>
      </c>
      <c r="G60" s="40">
        <v>41</v>
      </c>
      <c r="H60" s="39">
        <v>2</v>
      </c>
      <c r="I60" s="17" t="str">
        <f t="shared" si="1"/>
        <v>無</v>
      </c>
      <c r="J60" s="69">
        <v>0</v>
      </c>
      <c r="K60" s="69">
        <v>5</v>
      </c>
      <c r="L60" s="40">
        <f t="shared" si="2"/>
        <v>5</v>
      </c>
      <c r="M60" s="39">
        <v>2</v>
      </c>
      <c r="N60" s="18" t="str">
        <f t="shared" si="3"/>
        <v>無</v>
      </c>
    </row>
    <row r="61" spans="1:14">
      <c r="A61" s="14">
        <v>15</v>
      </c>
      <c r="B61" s="8" t="s">
        <v>67</v>
      </c>
      <c r="C61" s="33">
        <v>1</v>
      </c>
      <c r="D61" s="4" t="str">
        <f t="shared" si="0"/>
        <v>新任</v>
      </c>
      <c r="E61" s="33">
        <v>1</v>
      </c>
      <c r="F61" s="4" t="str">
        <f t="shared" si="4"/>
        <v>男</v>
      </c>
      <c r="G61" s="36">
        <v>48</v>
      </c>
      <c r="H61" s="33">
        <v>2</v>
      </c>
      <c r="I61" s="4" t="str">
        <f t="shared" si="1"/>
        <v>無</v>
      </c>
      <c r="J61" s="64">
        <v>3</v>
      </c>
      <c r="K61" s="64">
        <v>2</v>
      </c>
      <c r="L61" s="36">
        <f t="shared" si="2"/>
        <v>38</v>
      </c>
      <c r="M61" s="33">
        <v>2</v>
      </c>
      <c r="N61" s="15" t="str">
        <f t="shared" si="3"/>
        <v>無</v>
      </c>
    </row>
    <row r="62" spans="1:14">
      <c r="A62" s="14">
        <v>15</v>
      </c>
      <c r="B62" s="8" t="s">
        <v>67</v>
      </c>
      <c r="C62" s="34">
        <v>3</v>
      </c>
      <c r="D62" s="4" t="str">
        <f t="shared" si="0"/>
        <v>再任</v>
      </c>
      <c r="E62" s="34">
        <v>1</v>
      </c>
      <c r="F62" s="4" t="str">
        <f t="shared" si="4"/>
        <v>男</v>
      </c>
      <c r="G62" s="35">
        <v>65</v>
      </c>
      <c r="H62" s="34">
        <v>2</v>
      </c>
      <c r="I62" s="4" t="str">
        <f t="shared" si="1"/>
        <v>無</v>
      </c>
      <c r="J62" s="64">
        <v>4</v>
      </c>
      <c r="K62" s="64">
        <v>2</v>
      </c>
      <c r="L62" s="35">
        <f t="shared" si="2"/>
        <v>50</v>
      </c>
      <c r="M62" s="34">
        <v>2</v>
      </c>
      <c r="N62" s="15" t="str">
        <f t="shared" si="3"/>
        <v>無</v>
      </c>
    </row>
    <row r="63" spans="1:14">
      <c r="A63" s="14">
        <v>15</v>
      </c>
      <c r="B63" s="8" t="s">
        <v>67</v>
      </c>
      <c r="C63" s="34">
        <v>3</v>
      </c>
      <c r="D63" s="4" t="str">
        <f t="shared" si="0"/>
        <v>再任</v>
      </c>
      <c r="E63" s="34">
        <v>2</v>
      </c>
      <c r="F63" s="4" t="str">
        <f t="shared" si="4"/>
        <v>女</v>
      </c>
      <c r="G63" s="35">
        <v>63</v>
      </c>
      <c r="H63" s="34">
        <v>2</v>
      </c>
      <c r="I63" s="4" t="str">
        <f t="shared" si="1"/>
        <v>無</v>
      </c>
      <c r="J63" s="64">
        <v>10</v>
      </c>
      <c r="K63" s="64">
        <v>2</v>
      </c>
      <c r="L63" s="35">
        <f t="shared" si="2"/>
        <v>122</v>
      </c>
      <c r="M63" s="34">
        <v>2</v>
      </c>
      <c r="N63" s="15" t="str">
        <f t="shared" si="3"/>
        <v>無</v>
      </c>
    </row>
    <row r="64" spans="1:14" ht="14.25" thickBot="1">
      <c r="A64" s="16">
        <v>15</v>
      </c>
      <c r="B64" s="8" t="s">
        <v>67</v>
      </c>
      <c r="C64" s="39">
        <v>1</v>
      </c>
      <c r="D64" s="17" t="str">
        <f t="shared" si="0"/>
        <v>新任</v>
      </c>
      <c r="E64" s="39">
        <v>2</v>
      </c>
      <c r="F64" s="17" t="str">
        <f t="shared" si="4"/>
        <v>女</v>
      </c>
      <c r="G64" s="40">
        <v>45</v>
      </c>
      <c r="H64" s="39">
        <v>2</v>
      </c>
      <c r="I64" s="17" t="str">
        <f t="shared" si="1"/>
        <v>無</v>
      </c>
      <c r="J64" s="69">
        <v>1</v>
      </c>
      <c r="K64" s="69">
        <v>2</v>
      </c>
      <c r="L64" s="40">
        <f t="shared" si="2"/>
        <v>14</v>
      </c>
      <c r="M64" s="39">
        <v>2</v>
      </c>
      <c r="N64" s="18" t="str">
        <f t="shared" si="3"/>
        <v>無</v>
      </c>
    </row>
    <row r="65" spans="1:14">
      <c r="A65" s="14">
        <v>16</v>
      </c>
      <c r="B65" s="31" t="s">
        <v>66</v>
      </c>
      <c r="C65" s="33">
        <v>1</v>
      </c>
      <c r="D65" s="4" t="str">
        <f t="shared" si="0"/>
        <v>新任</v>
      </c>
      <c r="E65" s="33">
        <v>1</v>
      </c>
      <c r="F65" s="4" t="str">
        <f t="shared" si="4"/>
        <v>男</v>
      </c>
      <c r="G65" s="36">
        <v>62</v>
      </c>
      <c r="H65" s="33">
        <v>2</v>
      </c>
      <c r="I65" s="4" t="str">
        <f t="shared" si="1"/>
        <v>無</v>
      </c>
      <c r="J65" s="64">
        <v>3</v>
      </c>
      <c r="K65" s="64">
        <v>2</v>
      </c>
      <c r="L65" s="36">
        <f t="shared" si="2"/>
        <v>38</v>
      </c>
      <c r="M65" s="33">
        <v>2</v>
      </c>
      <c r="N65" s="15" t="str">
        <f t="shared" si="3"/>
        <v>無</v>
      </c>
    </row>
    <row r="66" spans="1:14">
      <c r="A66" s="14">
        <v>16</v>
      </c>
      <c r="B66" s="8" t="s">
        <v>66</v>
      </c>
      <c r="C66" s="34">
        <v>1</v>
      </c>
      <c r="D66" s="4" t="str">
        <f t="shared" si="0"/>
        <v>新任</v>
      </c>
      <c r="E66" s="34">
        <v>2</v>
      </c>
      <c r="F66" s="4" t="str">
        <f t="shared" si="4"/>
        <v>女</v>
      </c>
      <c r="G66" s="35">
        <v>65</v>
      </c>
      <c r="H66" s="34">
        <v>1</v>
      </c>
      <c r="I66" s="4" t="str">
        <f t="shared" si="1"/>
        <v>有</v>
      </c>
      <c r="J66" s="64">
        <v>0</v>
      </c>
      <c r="K66" s="64">
        <v>2</v>
      </c>
      <c r="L66" s="35">
        <f t="shared" si="2"/>
        <v>2</v>
      </c>
      <c r="M66" s="34">
        <v>2</v>
      </c>
      <c r="N66" s="15" t="str">
        <f t="shared" si="3"/>
        <v>無</v>
      </c>
    </row>
    <row r="67" spans="1:14">
      <c r="A67" s="14">
        <v>16</v>
      </c>
      <c r="B67" s="8" t="s">
        <v>66</v>
      </c>
      <c r="C67" s="34">
        <v>3</v>
      </c>
      <c r="D67" s="4" t="str">
        <f t="shared" si="0"/>
        <v>再任</v>
      </c>
      <c r="E67" s="34">
        <v>1</v>
      </c>
      <c r="F67" s="4" t="str">
        <f t="shared" si="4"/>
        <v>男</v>
      </c>
      <c r="G67" s="35">
        <v>55</v>
      </c>
      <c r="H67" s="34">
        <v>2</v>
      </c>
      <c r="I67" s="4" t="str">
        <f t="shared" si="1"/>
        <v>無</v>
      </c>
      <c r="J67" s="64">
        <v>13</v>
      </c>
      <c r="K67" s="64">
        <v>2</v>
      </c>
      <c r="L67" s="35">
        <f t="shared" si="2"/>
        <v>158</v>
      </c>
      <c r="M67" s="34">
        <v>2</v>
      </c>
      <c r="N67" s="15" t="str">
        <f t="shared" si="3"/>
        <v>無</v>
      </c>
    </row>
    <row r="68" spans="1:14" ht="14.25" thickBot="1">
      <c r="A68" s="16">
        <v>16</v>
      </c>
      <c r="B68" s="26" t="s">
        <v>66</v>
      </c>
      <c r="C68" s="39">
        <v>1</v>
      </c>
      <c r="D68" s="17" t="str">
        <f t="shared" si="0"/>
        <v>新任</v>
      </c>
      <c r="E68" s="39">
        <v>1</v>
      </c>
      <c r="F68" s="17" t="str">
        <f t="shared" si="4"/>
        <v>男</v>
      </c>
      <c r="G68" s="40">
        <v>43</v>
      </c>
      <c r="H68" s="39">
        <v>2</v>
      </c>
      <c r="I68" s="17" t="str">
        <f t="shared" si="1"/>
        <v>無</v>
      </c>
      <c r="J68" s="69">
        <v>2</v>
      </c>
      <c r="K68" s="69">
        <v>2</v>
      </c>
      <c r="L68" s="40">
        <f t="shared" si="2"/>
        <v>26</v>
      </c>
      <c r="M68" s="39">
        <v>2</v>
      </c>
      <c r="N68" s="18" t="str">
        <f t="shared" si="3"/>
        <v>無</v>
      </c>
    </row>
    <row r="69" spans="1:14">
      <c r="A69" s="14">
        <v>17</v>
      </c>
      <c r="B69" s="8" t="s">
        <v>65</v>
      </c>
      <c r="C69" s="33">
        <v>3</v>
      </c>
      <c r="D69" s="4" t="str">
        <f t="shared" ref="D69:D87" si="9">IF(C69=1,"新任",IF(C69=2,"継続",IF(C69=3,"再任",IF(C69=4,"欠員",""))))</f>
        <v>再任</v>
      </c>
      <c r="E69" s="33">
        <v>1</v>
      </c>
      <c r="F69" s="4" t="str">
        <f t="shared" si="4"/>
        <v>男</v>
      </c>
      <c r="G69" s="36">
        <v>57</v>
      </c>
      <c r="H69" s="33">
        <v>2</v>
      </c>
      <c r="I69" s="4" t="str">
        <f t="shared" si="1"/>
        <v>無</v>
      </c>
      <c r="J69" s="64">
        <v>6</v>
      </c>
      <c r="K69" s="64">
        <v>11</v>
      </c>
      <c r="L69" s="36">
        <f t="shared" ref="L69:L88" si="10">J69*12+K69</f>
        <v>83</v>
      </c>
      <c r="M69" s="33">
        <v>2</v>
      </c>
      <c r="N69" s="15" t="str">
        <f t="shared" si="3"/>
        <v>無</v>
      </c>
    </row>
    <row r="70" spans="1:14">
      <c r="A70" s="14">
        <v>17</v>
      </c>
      <c r="B70" s="8" t="s">
        <v>65</v>
      </c>
      <c r="C70" s="34">
        <v>3</v>
      </c>
      <c r="D70" s="4" t="str">
        <f t="shared" si="9"/>
        <v>再任</v>
      </c>
      <c r="E70" s="34">
        <v>1</v>
      </c>
      <c r="F70" s="4" t="str">
        <f t="shared" si="4"/>
        <v>男</v>
      </c>
      <c r="G70" s="35">
        <v>58</v>
      </c>
      <c r="H70" s="34">
        <v>2</v>
      </c>
      <c r="I70" s="4" t="str">
        <f t="shared" ref="I70:I88" si="11">IF(H70=1,"有",IF(H70=2,"無",""))</f>
        <v>無</v>
      </c>
      <c r="J70" s="64">
        <v>4</v>
      </c>
      <c r="K70" s="64">
        <v>11</v>
      </c>
      <c r="L70" s="35">
        <f t="shared" si="10"/>
        <v>59</v>
      </c>
      <c r="M70" s="34">
        <v>2</v>
      </c>
      <c r="N70" s="15" t="str">
        <f t="shared" ref="N70:N88" si="12">IF(M70=1,"有",IF(M70=2,"無",""))</f>
        <v>無</v>
      </c>
    </row>
    <row r="71" spans="1:14">
      <c r="A71" s="14">
        <v>17</v>
      </c>
      <c r="B71" s="8" t="s">
        <v>65</v>
      </c>
      <c r="C71" s="34">
        <v>1</v>
      </c>
      <c r="D71" s="4" t="str">
        <f t="shared" si="9"/>
        <v>新任</v>
      </c>
      <c r="E71" s="34">
        <v>2</v>
      </c>
      <c r="F71" s="4" t="str">
        <f t="shared" ref="F71:F88" si="13">IF(E71=1,"男",IF(E71=2,"女",""))</f>
        <v>女</v>
      </c>
      <c r="G71" s="35">
        <v>57</v>
      </c>
      <c r="H71" s="34">
        <v>1</v>
      </c>
      <c r="I71" s="4" t="str">
        <f t="shared" si="11"/>
        <v>有</v>
      </c>
      <c r="J71" s="64">
        <v>3</v>
      </c>
      <c r="K71" s="64">
        <v>11</v>
      </c>
      <c r="L71" s="35">
        <f t="shared" si="10"/>
        <v>47</v>
      </c>
      <c r="M71" s="34">
        <v>2</v>
      </c>
      <c r="N71" s="15" t="str">
        <f t="shared" si="12"/>
        <v>無</v>
      </c>
    </row>
    <row r="72" spans="1:14" ht="14.25" thickBot="1">
      <c r="A72" s="16">
        <v>17</v>
      </c>
      <c r="B72" s="26" t="s">
        <v>65</v>
      </c>
      <c r="C72" s="39">
        <v>1</v>
      </c>
      <c r="D72" s="17" t="str">
        <f t="shared" si="9"/>
        <v>新任</v>
      </c>
      <c r="E72" s="39">
        <v>1</v>
      </c>
      <c r="F72" s="17" t="str">
        <f t="shared" si="13"/>
        <v>男</v>
      </c>
      <c r="G72" s="40">
        <v>64</v>
      </c>
      <c r="H72" s="39">
        <v>2</v>
      </c>
      <c r="I72" s="17" t="str">
        <f t="shared" si="11"/>
        <v>無</v>
      </c>
      <c r="J72" s="69">
        <v>2</v>
      </c>
      <c r="K72" s="69">
        <v>11</v>
      </c>
      <c r="L72" s="40">
        <f t="shared" si="10"/>
        <v>35</v>
      </c>
      <c r="M72" s="39">
        <v>2</v>
      </c>
      <c r="N72" s="18" t="str">
        <f t="shared" si="12"/>
        <v>無</v>
      </c>
    </row>
    <row r="73" spans="1:14">
      <c r="A73" s="14">
        <v>18</v>
      </c>
      <c r="B73" s="8" t="s">
        <v>64</v>
      </c>
      <c r="C73" s="33">
        <v>3</v>
      </c>
      <c r="D73" s="4" t="str">
        <f t="shared" si="9"/>
        <v>再任</v>
      </c>
      <c r="E73" s="33">
        <v>1</v>
      </c>
      <c r="F73" s="4" t="str">
        <f t="shared" si="13"/>
        <v>男</v>
      </c>
      <c r="G73" s="36">
        <v>76</v>
      </c>
      <c r="H73" s="33">
        <v>2</v>
      </c>
      <c r="I73" s="4" t="str">
        <f t="shared" si="11"/>
        <v>無</v>
      </c>
      <c r="J73" s="64">
        <v>8</v>
      </c>
      <c r="K73" s="64">
        <v>7</v>
      </c>
      <c r="L73" s="36">
        <f t="shared" si="10"/>
        <v>103</v>
      </c>
      <c r="M73" s="33">
        <v>2</v>
      </c>
      <c r="N73" s="15" t="str">
        <f t="shared" si="12"/>
        <v>無</v>
      </c>
    </row>
    <row r="74" spans="1:14">
      <c r="A74" s="14">
        <v>18</v>
      </c>
      <c r="B74" s="8" t="s">
        <v>64</v>
      </c>
      <c r="C74" s="34">
        <v>1</v>
      </c>
      <c r="D74" s="4" t="str">
        <f t="shared" si="9"/>
        <v>新任</v>
      </c>
      <c r="E74" s="34">
        <v>2</v>
      </c>
      <c r="F74" s="4" t="str">
        <f t="shared" si="13"/>
        <v>女</v>
      </c>
      <c r="G74" s="35">
        <v>38</v>
      </c>
      <c r="H74" s="34">
        <v>2</v>
      </c>
      <c r="I74" s="4" t="str">
        <f t="shared" si="11"/>
        <v>無</v>
      </c>
      <c r="J74" s="64">
        <v>2</v>
      </c>
      <c r="K74" s="64">
        <v>1</v>
      </c>
      <c r="L74" s="35">
        <f t="shared" si="10"/>
        <v>25</v>
      </c>
      <c r="M74" s="34">
        <v>2</v>
      </c>
      <c r="N74" s="15" t="str">
        <f t="shared" si="12"/>
        <v>無</v>
      </c>
    </row>
    <row r="75" spans="1:14">
      <c r="A75" s="14">
        <v>18</v>
      </c>
      <c r="B75" s="8" t="s">
        <v>64</v>
      </c>
      <c r="C75" s="34">
        <v>1</v>
      </c>
      <c r="D75" s="4" t="str">
        <f t="shared" si="9"/>
        <v>新任</v>
      </c>
      <c r="E75" s="34">
        <v>1</v>
      </c>
      <c r="F75" s="4" t="str">
        <f t="shared" si="13"/>
        <v>男</v>
      </c>
      <c r="G75" s="35">
        <v>70</v>
      </c>
      <c r="H75" s="34">
        <v>2</v>
      </c>
      <c r="I75" s="4" t="str">
        <f t="shared" si="11"/>
        <v>無</v>
      </c>
      <c r="J75" s="64">
        <v>2</v>
      </c>
      <c r="K75" s="64">
        <v>7</v>
      </c>
      <c r="L75" s="35">
        <f t="shared" si="10"/>
        <v>31</v>
      </c>
      <c r="M75" s="34">
        <v>2</v>
      </c>
      <c r="N75" s="15" t="str">
        <f t="shared" si="12"/>
        <v>無</v>
      </c>
    </row>
    <row r="76" spans="1:14" ht="14.25" thickBot="1">
      <c r="A76" s="16">
        <v>18</v>
      </c>
      <c r="B76" s="26" t="s">
        <v>64</v>
      </c>
      <c r="C76" s="39">
        <v>3</v>
      </c>
      <c r="D76" s="17" t="str">
        <f t="shared" si="9"/>
        <v>再任</v>
      </c>
      <c r="E76" s="39">
        <v>2</v>
      </c>
      <c r="F76" s="17" t="str">
        <f t="shared" si="13"/>
        <v>女</v>
      </c>
      <c r="G76" s="40">
        <v>61</v>
      </c>
      <c r="H76" s="39">
        <v>1</v>
      </c>
      <c r="I76" s="17" t="str">
        <f t="shared" si="11"/>
        <v>有</v>
      </c>
      <c r="J76" s="69">
        <v>1</v>
      </c>
      <c r="K76" s="69">
        <v>1</v>
      </c>
      <c r="L76" s="40">
        <f t="shared" si="10"/>
        <v>13</v>
      </c>
      <c r="M76" s="39">
        <v>2</v>
      </c>
      <c r="N76" s="18" t="str">
        <f t="shared" si="12"/>
        <v>無</v>
      </c>
    </row>
    <row r="77" spans="1:14">
      <c r="A77" s="14">
        <v>19</v>
      </c>
      <c r="B77" s="8" t="s">
        <v>53</v>
      </c>
      <c r="C77" s="33">
        <v>1</v>
      </c>
      <c r="D77" s="4" t="str">
        <f t="shared" si="9"/>
        <v>新任</v>
      </c>
      <c r="E77" s="33">
        <v>1</v>
      </c>
      <c r="F77" s="4" t="str">
        <f t="shared" si="13"/>
        <v>男</v>
      </c>
      <c r="G77" s="36">
        <v>63</v>
      </c>
      <c r="H77" s="33">
        <v>2</v>
      </c>
      <c r="I77" s="4" t="str">
        <f t="shared" si="11"/>
        <v>無</v>
      </c>
      <c r="J77" s="64">
        <v>3</v>
      </c>
      <c r="K77" s="64">
        <v>2</v>
      </c>
      <c r="L77" s="36">
        <f t="shared" si="10"/>
        <v>38</v>
      </c>
      <c r="M77" s="33">
        <v>2</v>
      </c>
      <c r="N77" s="15" t="str">
        <f t="shared" si="12"/>
        <v>無</v>
      </c>
    </row>
    <row r="78" spans="1:14">
      <c r="A78" s="14">
        <v>19</v>
      </c>
      <c r="B78" s="8" t="s">
        <v>53</v>
      </c>
      <c r="C78" s="34">
        <v>1</v>
      </c>
      <c r="D78" s="4" t="str">
        <f t="shared" si="9"/>
        <v>新任</v>
      </c>
      <c r="E78" s="34">
        <v>1</v>
      </c>
      <c r="F78" s="4" t="str">
        <f t="shared" si="13"/>
        <v>男</v>
      </c>
      <c r="G78" s="35">
        <v>65</v>
      </c>
      <c r="H78" s="34">
        <v>2</v>
      </c>
      <c r="I78" s="4" t="str">
        <f t="shared" si="11"/>
        <v>無</v>
      </c>
      <c r="J78" s="64">
        <v>0</v>
      </c>
      <c r="K78" s="64">
        <v>2</v>
      </c>
      <c r="L78" s="35">
        <f t="shared" si="10"/>
        <v>2</v>
      </c>
      <c r="M78" s="34">
        <v>2</v>
      </c>
      <c r="N78" s="15" t="str">
        <f t="shared" si="12"/>
        <v>無</v>
      </c>
    </row>
    <row r="79" spans="1:14">
      <c r="A79" s="14">
        <v>19</v>
      </c>
      <c r="B79" s="8" t="s">
        <v>53</v>
      </c>
      <c r="C79" s="34">
        <v>3</v>
      </c>
      <c r="D79" s="4" t="str">
        <f t="shared" si="9"/>
        <v>再任</v>
      </c>
      <c r="E79" s="34">
        <v>1</v>
      </c>
      <c r="F79" s="4" t="str">
        <f t="shared" si="13"/>
        <v>男</v>
      </c>
      <c r="G79" s="35">
        <v>66</v>
      </c>
      <c r="H79" s="34">
        <v>2</v>
      </c>
      <c r="I79" s="4" t="str">
        <f t="shared" si="11"/>
        <v>無</v>
      </c>
      <c r="J79" s="64">
        <v>5</v>
      </c>
      <c r="K79" s="64">
        <v>2</v>
      </c>
      <c r="L79" s="35">
        <f t="shared" si="10"/>
        <v>62</v>
      </c>
      <c r="M79" s="34">
        <v>2</v>
      </c>
      <c r="N79" s="15" t="str">
        <f t="shared" si="12"/>
        <v>無</v>
      </c>
    </row>
    <row r="80" spans="1:14" ht="14.25" thickBot="1">
      <c r="A80" s="16">
        <v>19</v>
      </c>
      <c r="B80" s="8" t="s">
        <v>53</v>
      </c>
      <c r="C80" s="39">
        <v>3</v>
      </c>
      <c r="D80" s="17" t="str">
        <f t="shared" si="9"/>
        <v>再任</v>
      </c>
      <c r="E80" s="39">
        <v>2</v>
      </c>
      <c r="F80" s="17" t="str">
        <f t="shared" si="13"/>
        <v>女</v>
      </c>
      <c r="G80" s="40">
        <v>53</v>
      </c>
      <c r="H80" s="39">
        <v>2</v>
      </c>
      <c r="I80" s="17" t="str">
        <f t="shared" si="11"/>
        <v>無</v>
      </c>
      <c r="J80" s="69">
        <v>8</v>
      </c>
      <c r="K80" s="69">
        <v>2</v>
      </c>
      <c r="L80" s="40">
        <f t="shared" si="10"/>
        <v>98</v>
      </c>
      <c r="M80" s="39">
        <v>2</v>
      </c>
      <c r="N80" s="18" t="str">
        <f t="shared" si="12"/>
        <v>無</v>
      </c>
    </row>
    <row r="81" spans="1:14">
      <c r="A81" s="14">
        <v>20</v>
      </c>
      <c r="B81" s="31" t="s">
        <v>63</v>
      </c>
      <c r="C81" s="33">
        <v>3</v>
      </c>
      <c r="D81" s="4" t="str">
        <f t="shared" si="9"/>
        <v>再任</v>
      </c>
      <c r="E81" s="33">
        <v>1</v>
      </c>
      <c r="F81" s="4" t="str">
        <f t="shared" si="13"/>
        <v>男</v>
      </c>
      <c r="G81" s="36">
        <v>67</v>
      </c>
      <c r="H81" s="33">
        <v>1</v>
      </c>
      <c r="I81" s="4" t="str">
        <f t="shared" si="11"/>
        <v>有</v>
      </c>
      <c r="J81" s="64">
        <v>5</v>
      </c>
      <c r="K81" s="64">
        <v>1</v>
      </c>
      <c r="L81" s="36">
        <f t="shared" si="10"/>
        <v>61</v>
      </c>
      <c r="M81" s="33">
        <v>2</v>
      </c>
      <c r="N81" s="15" t="str">
        <f t="shared" si="12"/>
        <v>無</v>
      </c>
    </row>
    <row r="82" spans="1:14">
      <c r="A82" s="14">
        <v>20</v>
      </c>
      <c r="B82" s="8" t="s">
        <v>63</v>
      </c>
      <c r="C82" s="34">
        <v>3</v>
      </c>
      <c r="D82" s="4" t="str">
        <f t="shared" si="9"/>
        <v>再任</v>
      </c>
      <c r="E82" s="34">
        <v>2</v>
      </c>
      <c r="F82" s="4" t="str">
        <f t="shared" si="13"/>
        <v>女</v>
      </c>
      <c r="G82" s="35">
        <v>67</v>
      </c>
      <c r="H82" s="34">
        <v>2</v>
      </c>
      <c r="I82" s="4" t="str">
        <f t="shared" si="11"/>
        <v>無</v>
      </c>
      <c r="J82" s="64">
        <v>6</v>
      </c>
      <c r="K82" s="64">
        <v>5</v>
      </c>
      <c r="L82" s="35">
        <f t="shared" si="10"/>
        <v>77</v>
      </c>
      <c r="M82" s="34">
        <v>2</v>
      </c>
      <c r="N82" s="15" t="str">
        <f t="shared" si="12"/>
        <v>無</v>
      </c>
    </row>
    <row r="83" spans="1:14">
      <c r="A83" s="14">
        <v>20</v>
      </c>
      <c r="B83" s="8" t="s">
        <v>63</v>
      </c>
      <c r="C83" s="34">
        <v>1</v>
      </c>
      <c r="D83" s="4" t="str">
        <f t="shared" si="9"/>
        <v>新任</v>
      </c>
      <c r="E83" s="34">
        <v>1</v>
      </c>
      <c r="F83" s="4" t="str">
        <f t="shared" si="13"/>
        <v>男</v>
      </c>
      <c r="G83" s="35">
        <v>43</v>
      </c>
      <c r="H83" s="34">
        <v>2</v>
      </c>
      <c r="I83" s="4" t="str">
        <f t="shared" si="11"/>
        <v>無</v>
      </c>
      <c r="J83" s="64">
        <v>3</v>
      </c>
      <c r="K83" s="64">
        <v>5</v>
      </c>
      <c r="L83" s="35">
        <f t="shared" si="10"/>
        <v>41</v>
      </c>
      <c r="M83" s="34">
        <v>2</v>
      </c>
      <c r="N83" s="15" t="str">
        <f t="shared" si="12"/>
        <v>無</v>
      </c>
    </row>
    <row r="84" spans="1:14" ht="14.25" thickBot="1">
      <c r="A84" s="16">
        <v>20</v>
      </c>
      <c r="B84" s="8" t="s">
        <v>63</v>
      </c>
      <c r="C84" s="39">
        <v>1</v>
      </c>
      <c r="D84" s="17" t="str">
        <f t="shared" si="9"/>
        <v>新任</v>
      </c>
      <c r="E84" s="39">
        <v>2</v>
      </c>
      <c r="F84" s="17" t="str">
        <f t="shared" si="13"/>
        <v>女</v>
      </c>
      <c r="G84" s="40">
        <v>50</v>
      </c>
      <c r="H84" s="39">
        <v>2</v>
      </c>
      <c r="I84" s="17" t="str">
        <f t="shared" si="11"/>
        <v>無</v>
      </c>
      <c r="J84" s="69">
        <v>0</v>
      </c>
      <c r="K84" s="69">
        <v>3</v>
      </c>
      <c r="L84" s="40">
        <f t="shared" si="10"/>
        <v>3</v>
      </c>
      <c r="M84" s="39">
        <v>2</v>
      </c>
      <c r="N84" s="18" t="str">
        <f t="shared" si="12"/>
        <v>無</v>
      </c>
    </row>
    <row r="85" spans="1:14">
      <c r="A85" s="14">
        <v>21</v>
      </c>
      <c r="B85" s="31" t="s">
        <v>55</v>
      </c>
      <c r="C85" s="33">
        <v>3</v>
      </c>
      <c r="D85" s="4" t="str">
        <f t="shared" si="9"/>
        <v>再任</v>
      </c>
      <c r="E85" s="33">
        <v>1</v>
      </c>
      <c r="F85" s="4" t="str">
        <f t="shared" si="13"/>
        <v>男</v>
      </c>
      <c r="G85" s="36">
        <v>63</v>
      </c>
      <c r="H85" s="33">
        <v>2</v>
      </c>
      <c r="I85" s="4" t="str">
        <f t="shared" si="11"/>
        <v>無</v>
      </c>
      <c r="J85" s="64">
        <v>5</v>
      </c>
      <c r="K85" s="64">
        <v>9</v>
      </c>
      <c r="L85" s="36">
        <f t="shared" si="10"/>
        <v>69</v>
      </c>
      <c r="M85" s="33">
        <v>2</v>
      </c>
      <c r="N85" s="15" t="str">
        <f t="shared" si="12"/>
        <v>無</v>
      </c>
    </row>
    <row r="86" spans="1:14">
      <c r="A86" s="14">
        <v>21</v>
      </c>
      <c r="B86" s="8" t="s">
        <v>55</v>
      </c>
      <c r="C86" s="34">
        <v>3</v>
      </c>
      <c r="D86" s="4" t="str">
        <f t="shared" si="9"/>
        <v>再任</v>
      </c>
      <c r="E86" s="34">
        <v>1</v>
      </c>
      <c r="F86" s="4" t="str">
        <f t="shared" si="13"/>
        <v>男</v>
      </c>
      <c r="G86" s="35">
        <v>71</v>
      </c>
      <c r="H86" s="34">
        <v>2</v>
      </c>
      <c r="I86" s="4" t="str">
        <f t="shared" si="11"/>
        <v>無</v>
      </c>
      <c r="J86" s="64">
        <v>7</v>
      </c>
      <c r="K86" s="64">
        <v>5</v>
      </c>
      <c r="L86" s="35">
        <f t="shared" si="10"/>
        <v>89</v>
      </c>
      <c r="M86" s="34">
        <v>2</v>
      </c>
      <c r="N86" s="15" t="str">
        <f t="shared" si="12"/>
        <v>無</v>
      </c>
    </row>
    <row r="87" spans="1:14">
      <c r="A87" s="14">
        <v>21</v>
      </c>
      <c r="B87" s="8" t="s">
        <v>55</v>
      </c>
      <c r="C87" s="34">
        <v>1</v>
      </c>
      <c r="D87" s="4" t="str">
        <f t="shared" si="9"/>
        <v>新任</v>
      </c>
      <c r="E87" s="34">
        <v>1</v>
      </c>
      <c r="F87" s="4" t="str">
        <f t="shared" si="13"/>
        <v>男</v>
      </c>
      <c r="G87" s="35">
        <v>59</v>
      </c>
      <c r="H87" s="34">
        <v>2</v>
      </c>
      <c r="I87" s="4" t="str">
        <f t="shared" si="11"/>
        <v>無</v>
      </c>
      <c r="J87" s="64">
        <v>1</v>
      </c>
      <c r="K87" s="64">
        <v>1</v>
      </c>
      <c r="L87" s="35">
        <f t="shared" si="10"/>
        <v>13</v>
      </c>
      <c r="M87" s="34">
        <v>2</v>
      </c>
      <c r="N87" s="15" t="str">
        <f t="shared" si="12"/>
        <v>無</v>
      </c>
    </row>
    <row r="88" spans="1:14" ht="14.25" thickBot="1">
      <c r="A88" s="16">
        <v>21</v>
      </c>
      <c r="B88" s="26" t="s">
        <v>55</v>
      </c>
      <c r="C88" s="39">
        <v>4</v>
      </c>
      <c r="D88" s="17" t="str">
        <f>IF(C88=1,"新任",IF(C88=2,"継続",IF(C88=3,"再任",IF(C88=4,"欠員",""))))</f>
        <v>欠員</v>
      </c>
      <c r="E88" s="39"/>
      <c r="F88" s="17" t="str">
        <f t="shared" si="13"/>
        <v/>
      </c>
      <c r="G88" s="40"/>
      <c r="H88" s="39"/>
      <c r="I88" s="17" t="str">
        <f t="shared" si="11"/>
        <v/>
      </c>
      <c r="J88" s="69"/>
      <c r="K88" s="69"/>
      <c r="L88" s="40">
        <f t="shared" si="10"/>
        <v>0</v>
      </c>
      <c r="M88" s="39"/>
      <c r="N88" s="18" t="str">
        <f t="shared" si="12"/>
        <v/>
      </c>
    </row>
  </sheetData>
  <mergeCells count="9">
    <mergeCell ref="A1:A3"/>
    <mergeCell ref="B1:B3"/>
    <mergeCell ref="C1:N1"/>
    <mergeCell ref="C2:D3"/>
    <mergeCell ref="E2:F3"/>
    <mergeCell ref="G2:G3"/>
    <mergeCell ref="H2:I3"/>
    <mergeCell ref="L2:L3"/>
    <mergeCell ref="M2:N3"/>
  </mergeCells>
  <phoneticPr fontId="1"/>
  <pageMargins left="0.78740157480314965" right="0.78740157480314965" top="0.98425196850393704" bottom="0.78740157480314965" header="0.51181102362204722" footer="0.51181102362204722"/>
  <pageSetup paperSize="9" orientation="portrait" horizontalDpi="4294967294" r:id="rId1"/>
  <headerFooter alignWithMargins="0">
    <oddHeader>&amp;L表２５　教育行政調査Ⅱ(教育委員の状況)</oddHeader>
  </headerFooter>
  <rowBreaks count="1" manualBreakCount="1">
    <brk id="5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表２４</vt:lpstr>
      <vt:lpstr>表２５</vt:lpstr>
      <vt:lpstr>表２４!Print_Area</vt:lpstr>
      <vt:lpstr>表２５!Print_Area</vt:lpstr>
      <vt:lpstr>表２５!Print_Titles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yamada-keigo</dc:creator>
  <cp:lastModifiedBy>User</cp:lastModifiedBy>
  <cp:lastPrinted>2022-04-26T05:01:31Z</cp:lastPrinted>
  <dcterms:created xsi:type="dcterms:W3CDTF">2006-01-04T02:30:30Z</dcterms:created>
  <dcterms:modified xsi:type="dcterms:W3CDTF">2022-05-13T02:18:21Z</dcterms:modified>
</cp:coreProperties>
</file>