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6135" windowHeight="7185" tabRatio="905" activeTab="0"/>
  </bookViews>
  <sheets>
    <sheet name="表紙 " sheetId="1" r:id="rId1"/>
    <sheet name="目次 " sheetId="2" r:id="rId2"/>
    <sheet name="1教育費 " sheetId="3" r:id="rId3"/>
    <sheet name="2職員" sheetId="4" r:id="rId4"/>
    <sheet name="3委員" sheetId="5" r:id="rId5"/>
    <sheet name="4ボランティア" sheetId="6" r:id="rId6"/>
    <sheet name="5公民館運営審議会" sheetId="7" r:id="rId7"/>
    <sheet name="6公民館施設・体制" sheetId="8" r:id="rId8"/>
    <sheet name="6公民館施設・体制（防災体制）" sheetId="9" r:id="rId9"/>
    <sheet name="7公民館利用状況" sheetId="10" r:id="rId10"/>
    <sheet name="8青年" sheetId="11" r:id="rId11"/>
    <sheet name="9女性" sheetId="12" r:id="rId12"/>
    <sheet name="10成人" sheetId="13" r:id="rId13"/>
    <sheet name="11家庭" sheetId="14" r:id="rId14"/>
    <sheet name="12高齢者" sheetId="15" r:id="rId15"/>
    <sheet name="13青少年" sheetId="16" r:id="rId16"/>
    <sheet name="14子ども会" sheetId="17" r:id="rId17"/>
    <sheet name="15ボーイ " sheetId="18" r:id="rId18"/>
    <sheet name="15ガール " sheetId="19" r:id="rId19"/>
    <sheet name="16青年団" sheetId="20" r:id="rId20"/>
    <sheet name="16（2）青年団以外" sheetId="21" r:id="rId21"/>
    <sheet name="17婦人団体" sheetId="22" r:id="rId22"/>
    <sheet name="18愛護班" sheetId="23" r:id="rId23"/>
    <sheet name="19国公立幼小中ＰＴＡ " sheetId="24" r:id="rId24"/>
    <sheet name="19ＰＴＡ（高校） " sheetId="25" r:id="rId25"/>
    <sheet name="19ＰＴＡ（その他）" sheetId="26" r:id="rId26"/>
    <sheet name="20おやじの会" sheetId="27" r:id="rId27"/>
    <sheet name="21博物館" sheetId="28" r:id="rId28"/>
    <sheet name="22図書館" sheetId="29" r:id="rId29"/>
    <sheet name="23生涯学習振興計画" sheetId="30" r:id="rId30"/>
    <sheet name="24障がい者の生涯学習" sheetId="31" r:id="rId31"/>
  </sheets>
  <definedNames>
    <definedName name="_xlnm._FilterDatabase" localSheetId="27" hidden="1">'21博物館'!$A$4:$AA$79</definedName>
    <definedName name="_xlnm._FilterDatabase" localSheetId="8" hidden="1">'6公民館施設・体制（防災体制）'!$A$4:$V$293</definedName>
    <definedName name="_xlnm.Print_Area" localSheetId="12">'10成人'!$A$1:$T$29</definedName>
    <definedName name="_xlnm.Print_Area" localSheetId="13">'11家庭'!$C$3:$W$31</definedName>
    <definedName name="_xlnm.Print_Area" localSheetId="14">'12高齢者'!$A$1:$N$30</definedName>
    <definedName name="_xlnm.Print_Area" localSheetId="15">'13青少年'!$A$2:$W$28</definedName>
    <definedName name="_xlnm.Print_Area" localSheetId="16">'14子ども会'!$A$1:$K$29</definedName>
    <definedName name="_xlnm.Print_Area" localSheetId="18">'15ガール '!$A$1:$O$9</definedName>
    <definedName name="_xlnm.Print_Area" localSheetId="17">'15ボーイ '!$A$1:$M$34</definedName>
    <definedName name="_xlnm.Print_Area" localSheetId="20">'16（2）青年団以外'!$A$1:$J$72</definedName>
    <definedName name="_xlnm.Print_Area" localSheetId="19">'16青年団'!$A$1:$I$28</definedName>
    <definedName name="_xlnm.Print_Area" localSheetId="21">'17婦人団体'!$A$1:$H$55</definedName>
    <definedName name="_xlnm.Print_Area" localSheetId="22">'18愛護班'!$A$1:$O$29</definedName>
    <definedName name="_xlnm.Print_Area" localSheetId="25">'19ＰＴＡ（その他）'!$A$1:$C$44</definedName>
    <definedName name="_xlnm.Print_Area" localSheetId="24">'19ＰＴＡ（高校） '!$A$1:$F$35</definedName>
    <definedName name="_xlnm.Print_Area" localSheetId="23">'19国公立幼小中ＰＴＡ '!$A$1:$N$29</definedName>
    <definedName name="_xlnm.Print_Area" localSheetId="2">'1教育費 '!$A$1:$W$27</definedName>
    <definedName name="_xlnm.Print_Area" localSheetId="26">'20おやじの会'!$A$1:$E$27</definedName>
    <definedName name="_xlnm.Print_Area" localSheetId="27">'21博物館'!$A$1:$Z$79</definedName>
    <definedName name="_xlnm.Print_Area" localSheetId="28">'22図書館'!$A$1:$Q$48</definedName>
    <definedName name="_xlnm.Print_Area" localSheetId="29">'23生涯学習振興計画'!$A$1:$K$27</definedName>
    <definedName name="_xlnm.Print_Area" localSheetId="30">'24障がい者の生涯学習'!$A$1:$O$26</definedName>
    <definedName name="_xlnm.Print_Area" localSheetId="3">'2職員'!$A$1:$R$54</definedName>
    <definedName name="_xlnm.Print_Area" localSheetId="4">'3委員'!$A$1:$P$27</definedName>
    <definedName name="_xlnm.Print_Area" localSheetId="6">'5公民館運営審議会'!$A$3:$U$30</definedName>
    <definedName name="_xlnm.Print_Area" localSheetId="7">'6公民館施設・体制'!$A$3:$Z$30</definedName>
    <definedName name="_xlnm.Print_Area" localSheetId="8">'6公民館施設・体制（防災体制）'!$A$1:$S$293</definedName>
    <definedName name="_xlnm.Print_Area" localSheetId="9">'7公民館利用状況'!$A$1:$AP$50</definedName>
    <definedName name="_xlnm.Print_Area" localSheetId="10">'8青年'!$A$1:$S$27</definedName>
    <definedName name="_xlnm.Print_Area" localSheetId="11">'9女性'!$A$1:$R$29</definedName>
    <definedName name="_xlnm.Print_Area" localSheetId="1">'目次 '!$A$1:$K$28</definedName>
    <definedName name="_xlnm.Print_Titles" localSheetId="13">'11家庭'!$C:$E</definedName>
    <definedName name="_xlnm.Print_Titles" localSheetId="15">'13青少年'!$A:$C</definedName>
    <definedName name="_xlnm.Print_Titles" localSheetId="17">'15ボーイ '!$1:$4</definedName>
    <definedName name="_xlnm.Print_Titles" localSheetId="20">'16（2）青年団以外'!$1:$4</definedName>
    <definedName name="_xlnm.Print_Titles" localSheetId="2">'1教育費 '!$C:$E</definedName>
    <definedName name="_xlnm.Print_Titles" localSheetId="27">'21博物館'!$1:$1</definedName>
    <definedName name="_xlnm.Print_Titles" localSheetId="28">'22図書館'!$1:$2</definedName>
    <definedName name="_xlnm.Print_Titles" localSheetId="30">'24障がい者の生涯学習'!$1:$5</definedName>
    <definedName name="_xlnm.Print_Titles" localSheetId="3">'2職員'!$A:$C</definedName>
    <definedName name="_xlnm.Print_Titles" localSheetId="4">'3委員'!$A:$C</definedName>
    <definedName name="_xlnm.Print_Titles" localSheetId="6">'5公民館運営審議会'!$A:$C</definedName>
    <definedName name="_xlnm.Print_Titles" localSheetId="7">'6公民館施設・体制'!$A:$C</definedName>
    <definedName name="_xlnm.Print_Titles" localSheetId="8">'6公民館施設・体制（防災体制）'!$3:$4</definedName>
    <definedName name="_xlnm.Print_Titles" localSheetId="9">'7公民館利用状況'!$A:$C</definedName>
    <definedName name="_xlnm.Print_Titles" localSheetId="10">'8青年'!$A:$C</definedName>
    <definedName name="県立高等学校">#REF!</definedName>
    <definedName name="国立幼_小_中_高_養護一覧">#N/A</definedName>
    <definedName name="国立幼・小・中・高・養護一覧">#REF!</definedName>
    <definedName name="私立高校13">#REF!</definedName>
    <definedName name="私立中学校">#REF!</definedName>
    <definedName name="特殊学校">#REF!</definedName>
  </definedNames>
  <calcPr fullCalcOnLoad="1"/>
</workbook>
</file>

<file path=xl/sharedStrings.xml><?xml version="1.0" encoding="utf-8"?>
<sst xmlns="http://schemas.openxmlformats.org/spreadsheetml/2006/main" count="7890" uniqueCount="1559">
  <si>
    <t>任　期　(年）</t>
  </si>
  <si>
    <t>非常勤</t>
  </si>
  <si>
    <t>常勤</t>
  </si>
  <si>
    <t>市町予算総額Ａ（千円）</t>
  </si>
  <si>
    <t>　</t>
  </si>
  <si>
    <t xml:space="preserve">県　計 </t>
  </si>
  <si>
    <t>　※　委員数（　）は女性委員で内数</t>
  </si>
  <si>
    <t>東　予　管　内</t>
  </si>
  <si>
    <t>南　予　管　内</t>
  </si>
  <si>
    <t>中　予　管　内</t>
  </si>
  <si>
    <t>東　予　管　内</t>
  </si>
  <si>
    <t>D/人口 （円）</t>
  </si>
  <si>
    <t>中　予　管　内</t>
  </si>
  <si>
    <t>　　　　        項目
 市町名</t>
  </si>
  <si>
    <t xml:space="preserve"> </t>
  </si>
  <si>
    <t xml:space="preserve">　　　  　  　項目
市町名 </t>
  </si>
  <si>
    <t>条例の有無
（〇は有）
（各計欄の数
　字は有の数）</t>
  </si>
  <si>
    <t xml:space="preserve"> </t>
  </si>
  <si>
    <t>新居浜市</t>
  </si>
  <si>
    <t>西条市</t>
  </si>
  <si>
    <t>管　内　計</t>
  </si>
  <si>
    <t>今治市</t>
  </si>
  <si>
    <t>松山市</t>
  </si>
  <si>
    <t>伊予市</t>
  </si>
  <si>
    <t>重信町</t>
  </si>
  <si>
    <t>八幡浜市</t>
  </si>
  <si>
    <t>大洲市</t>
  </si>
  <si>
    <t>宇和島市</t>
  </si>
  <si>
    <t>教育費総額Ｂ（千円）</t>
  </si>
  <si>
    <t>社会教育費総額Ｃ（千円）</t>
  </si>
  <si>
    <t>社会教育経常費Ｄ（千円）</t>
  </si>
  <si>
    <t xml:space="preserve">県　　　計 </t>
  </si>
  <si>
    <t>現役員の任期</t>
  </si>
  <si>
    <t>委　　　員　　　報　　　酬</t>
  </si>
  <si>
    <t>備　　考</t>
  </si>
  <si>
    <t>兼</t>
  </si>
  <si>
    <t>別</t>
  </si>
  <si>
    <t>定　　員</t>
  </si>
  <si>
    <t>現　　員</t>
  </si>
  <si>
    <t>四国中央市</t>
  </si>
  <si>
    <t>上島町</t>
  </si>
  <si>
    <t>東温市</t>
  </si>
  <si>
    <t>久万高原町</t>
  </si>
  <si>
    <t>西予市</t>
  </si>
  <si>
    <t>内子町</t>
  </si>
  <si>
    <t>鬼北町</t>
  </si>
  <si>
    <t>愛南町</t>
  </si>
  <si>
    <t>推計人口</t>
  </si>
  <si>
    <t>社会教育主事</t>
  </si>
  <si>
    <t>市町職員</t>
  </si>
  <si>
    <t>任用者数</t>
  </si>
  <si>
    <t>松前町</t>
  </si>
  <si>
    <t>砥部町</t>
  </si>
  <si>
    <t>伊方町</t>
  </si>
  <si>
    <t>松野町</t>
  </si>
  <si>
    <t>その他</t>
  </si>
  <si>
    <t>C/A×１００ （%）</t>
  </si>
  <si>
    <t>C/B×１００ （%）</t>
  </si>
  <si>
    <t>　　　　  　　 項目　
市町名</t>
  </si>
  <si>
    <t>管内計</t>
  </si>
  <si>
    <t>委　　員　　数</t>
  </si>
  <si>
    <t>日額（円）</t>
  </si>
  <si>
    <t>月額（円）</t>
  </si>
  <si>
    <t>年額（円）</t>
  </si>
  <si>
    <t>部長級</t>
  </si>
  <si>
    <t>課長級</t>
  </si>
  <si>
    <t>課長補佐級</t>
  </si>
  <si>
    <t>係長級</t>
  </si>
  <si>
    <t>総　数</t>
  </si>
  <si>
    <t>左記職員のうち</t>
  </si>
  <si>
    <t>社会教育指導員</t>
  </si>
  <si>
    <t>臨時・嘱託職員等</t>
  </si>
  <si>
    <t>有資格者数</t>
  </si>
  <si>
    <t>　項目
市町名</t>
  </si>
  <si>
    <t>開設場所</t>
  </si>
  <si>
    <t>ボランティア育成事業</t>
  </si>
  <si>
    <t>ボランティア派遣事業</t>
  </si>
  <si>
    <t>ボランティア活動事業</t>
  </si>
  <si>
    <t>経費（千円）</t>
  </si>
  <si>
    <t>個人登録者数</t>
  </si>
  <si>
    <t>団体・グループ登録数</t>
  </si>
  <si>
    <t>受入団体・施設登録数</t>
  </si>
  <si>
    <t>研修内容</t>
  </si>
  <si>
    <t>実施　回数</t>
  </si>
  <si>
    <t>参加　者数</t>
  </si>
  <si>
    <t>派遣　回数</t>
  </si>
  <si>
    <t>延派遣者数</t>
  </si>
  <si>
    <t>活動内容</t>
  </si>
  <si>
    <t>延参加者数</t>
  </si>
  <si>
    <t>県費</t>
  </si>
  <si>
    <t>市町費</t>
  </si>
  <si>
    <t>合計</t>
  </si>
  <si>
    <t>東　　予　　管　　内</t>
  </si>
  <si>
    <t>新居浜市</t>
  </si>
  <si>
    <t>学級・講座等</t>
  </si>
  <si>
    <t xml:space="preserve">
レクリエーション・
地域活動等
</t>
  </si>
  <si>
    <t>計</t>
  </si>
  <si>
    <t>西条市</t>
  </si>
  <si>
    <t>レクリエーション・
地域活動等</t>
  </si>
  <si>
    <t xml:space="preserve">計 </t>
  </si>
  <si>
    <t>今治市</t>
  </si>
  <si>
    <t>上島町</t>
  </si>
  <si>
    <t>中予管内</t>
  </si>
  <si>
    <t>松山市</t>
  </si>
  <si>
    <t>伊予市</t>
  </si>
  <si>
    <t>東温市</t>
  </si>
  <si>
    <t>花いっぱい運動</t>
  </si>
  <si>
    <t>松前町</t>
  </si>
  <si>
    <t>砥部町</t>
  </si>
  <si>
    <t>南予管内</t>
  </si>
  <si>
    <t>八幡浜市</t>
  </si>
  <si>
    <t>大洲市</t>
  </si>
  <si>
    <t>西予市</t>
  </si>
  <si>
    <t>内子町</t>
  </si>
  <si>
    <t>伊方町</t>
  </si>
  <si>
    <t>宇和島市</t>
  </si>
  <si>
    <t>鬼北町</t>
  </si>
  <si>
    <t>町内花いっぱい運動</t>
  </si>
  <si>
    <t>愛南町</t>
  </si>
  <si>
    <t>中予管内</t>
  </si>
  <si>
    <t>７　公民館運営審議会</t>
  </si>
  <si>
    <t xml:space="preserve">　　　　　　　項目
　市町名 </t>
  </si>
  <si>
    <t>公民館数
（本館）</t>
  </si>
  <si>
    <t>審議会数</t>
  </si>
  <si>
    <t>設　置
条　例
の有無
(有)の数</t>
  </si>
  <si>
    <t>委　　　　員　　　　数</t>
  </si>
  <si>
    <t>任期
（年）</t>
  </si>
  <si>
    <t>定員</t>
  </si>
  <si>
    <t>現員</t>
  </si>
  <si>
    <t>委員の内訳</t>
  </si>
  <si>
    <t>委　員
のうち
女性数
（人）</t>
  </si>
  <si>
    <t>２回
以下</t>
  </si>
  <si>
    <t>３～
　５回</t>
  </si>
  <si>
    <t>６～
　８回</t>
  </si>
  <si>
    <t>９～
　11回</t>
  </si>
  <si>
    <t>12回
以上</t>
  </si>
  <si>
    <t>学校教育
関係（人）</t>
  </si>
  <si>
    <t>社会教育
関係（人）</t>
  </si>
  <si>
    <t>家庭教育
関係（人）</t>
  </si>
  <si>
    <t>学識経験者（人）</t>
  </si>
  <si>
    <t>その他（人）</t>
  </si>
  <si>
    <t>東予管内</t>
  </si>
  <si>
    <t>中予管内</t>
  </si>
  <si>
    <t>南予管内</t>
  </si>
  <si>
    <t>５　公民館施設・体制</t>
  </si>
  <si>
    <t>本　館</t>
  </si>
  <si>
    <t>分　館</t>
  </si>
  <si>
    <t>類似
公民館数</t>
  </si>
  <si>
    <t>館長　（人）</t>
  </si>
  <si>
    <t>館長補佐（副館長）       （人）</t>
  </si>
  <si>
    <t>その他　（人）</t>
  </si>
  <si>
    <t>中　央
公民館数
（館）</t>
  </si>
  <si>
    <t>地　区
公民館数
（館）</t>
  </si>
  <si>
    <t>条例設置
有</t>
  </si>
  <si>
    <t>条例設置
無</t>
  </si>
  <si>
    <t>総数</t>
  </si>
  <si>
    <t>専　任</t>
  </si>
  <si>
    <t>兼　任</t>
  </si>
  <si>
    <t>社会教育
主事有
資格者数</t>
  </si>
  <si>
    <t>専　任</t>
  </si>
  <si>
    <t>常　勤</t>
  </si>
  <si>
    <t xml:space="preserve">　　　　　　項目
　市町名 </t>
  </si>
  <si>
    <t>館数
（本館）</t>
  </si>
  <si>
    <t>全利用状況</t>
  </si>
  <si>
    <t>主　催　事　業</t>
  </si>
  <si>
    <t>主催事業以外の利用団体数及び人数</t>
  </si>
  <si>
    <t>公民館報
発行回数</t>
  </si>
  <si>
    <t>延利用
人　数</t>
  </si>
  <si>
    <t>利用率</t>
  </si>
  <si>
    <t>参加
延人数</t>
  </si>
  <si>
    <t>参加率</t>
  </si>
  <si>
    <t>総　計</t>
  </si>
  <si>
    <t>家庭教育
支援事業</t>
  </si>
  <si>
    <t>ボランティア
活動事業</t>
  </si>
  <si>
    <t>体験活動
事　業</t>
  </si>
  <si>
    <t>学校・家庭
連携事業</t>
  </si>
  <si>
    <t>少年対象</t>
  </si>
  <si>
    <t>青年対象</t>
  </si>
  <si>
    <t>成人男性対象</t>
  </si>
  <si>
    <t>婦人対象</t>
  </si>
  <si>
    <t>高齢者対象</t>
  </si>
  <si>
    <t>共通
その他</t>
  </si>
  <si>
    <t>事業</t>
  </si>
  <si>
    <t>団</t>
  </si>
  <si>
    <t>回</t>
  </si>
  <si>
    <t>人</t>
  </si>
  <si>
    <t>　　
　　　　　項　目
市町名</t>
  </si>
  <si>
    <t>回数</t>
  </si>
  <si>
    <t>時間</t>
  </si>
  <si>
    <t>男</t>
  </si>
  <si>
    <t>女</t>
  </si>
  <si>
    <t>県　　　計</t>
  </si>
  <si>
    <t>東予管内</t>
  </si>
  <si>
    <t>管内計</t>
  </si>
  <si>
    <t>中予管内</t>
  </si>
  <si>
    <t>南予管内</t>
  </si>
  <si>
    <t>　　　
　　　　　項　目
 市町名</t>
  </si>
  <si>
    <t>学級数（回数）</t>
  </si>
  <si>
    <t>学習時間</t>
  </si>
  <si>
    <t>（延べ）</t>
  </si>
  <si>
    <t>県　　　　計</t>
  </si>
  <si>
    <t>東予
管
内</t>
  </si>
  <si>
    <t>中予
管
内</t>
  </si>
  <si>
    <t>南予
管
内</t>
  </si>
  <si>
    <t>　　　
　　　項　目
            市町名</t>
  </si>
  <si>
    <t>県　計</t>
  </si>
  <si>
    <t>中予
管
内</t>
  </si>
  <si>
    <t>　　       項　目
市町名</t>
  </si>
  <si>
    <t>地域
婦人会数</t>
  </si>
  <si>
    <t>市町助成費
（千円）</t>
  </si>
  <si>
    <t>特色ある活動</t>
  </si>
  <si>
    <t>最低</t>
  </si>
  <si>
    <t>最高</t>
  </si>
  <si>
    <t>東予管内</t>
  </si>
  <si>
    <t>管 内 計</t>
  </si>
  <si>
    <t>　　  項　目
市町名</t>
  </si>
  <si>
    <t>生活改善活動</t>
  </si>
  <si>
    <t>19　PTAの状況</t>
  </si>
  <si>
    <t>　　　項　目
市町名</t>
  </si>
  <si>
    <t>幼小学校</t>
  </si>
  <si>
    <t>小中学校</t>
  </si>
  <si>
    <t>小学校</t>
  </si>
  <si>
    <t>中学校</t>
  </si>
  <si>
    <t>会員数</t>
  </si>
  <si>
    <t>県　　計</t>
  </si>
  <si>
    <t>学　　　　　校　　　　　名</t>
  </si>
  <si>
    <t>会　員　数</t>
  </si>
  <si>
    <t>今治精華高等学校</t>
  </si>
  <si>
    <t>今治明徳高等学校</t>
  </si>
  <si>
    <t>今治明徳中学校</t>
  </si>
  <si>
    <t>新田高等学校</t>
  </si>
  <si>
    <t>新田青雲中等教育学校</t>
  </si>
  <si>
    <t>松山聖陵高等学校</t>
  </si>
  <si>
    <t>松山東雲中学校</t>
  </si>
  <si>
    <t>松山東雲高等学校</t>
  </si>
  <si>
    <t>済美高等学校</t>
  </si>
  <si>
    <t>済美平成中等教育学校</t>
  </si>
  <si>
    <t>帝京第五高等学校</t>
  </si>
  <si>
    <t>松山盲学校</t>
  </si>
  <si>
    <t>松山聾学校</t>
  </si>
  <si>
    <t>今治特別支援学校</t>
  </si>
  <si>
    <t>しげのぶ特別支援学校</t>
  </si>
  <si>
    <t>宇和特別支援学校</t>
  </si>
  <si>
    <t>会　　員　　数</t>
  </si>
  <si>
    <t>単位ＰＴＡ数</t>
  </si>
  <si>
    <t>特別支援学校ＰＴＡ</t>
  </si>
  <si>
    <t>私立中学高等学校保護者会</t>
  </si>
  <si>
    <t>　　　　　           項目
　 市町名</t>
  </si>
  <si>
    <t>新居浜市</t>
  </si>
  <si>
    <t>四国中央市</t>
  </si>
  <si>
    <t>久万高原町</t>
  </si>
  <si>
    <t>松前町</t>
  </si>
  <si>
    <t>内子町</t>
  </si>
  <si>
    <t>松野町</t>
  </si>
  <si>
    <t>鬼北町</t>
  </si>
  <si>
    <r>
      <t>１３　青少年地域活動の状況</t>
    </r>
    <r>
      <rPr>
        <sz val="11"/>
        <rFont val="ＭＳ 明朝"/>
        <family val="1"/>
      </rPr>
      <t>（宿泊を伴う活動および年間複数回実施する活動）</t>
    </r>
  </si>
  <si>
    <t>項　目</t>
  </si>
  <si>
    <t>ｽﾎﾟｰﾂ・ﾚｸﾘｴｰｼｮﾝ活動</t>
  </si>
  <si>
    <t>文化活動</t>
  </si>
  <si>
    <t>自然体験活動</t>
  </si>
  <si>
    <t>その他の活動</t>
  </si>
  <si>
    <t>合  計</t>
  </si>
  <si>
    <t>　　市町名</t>
  </si>
  <si>
    <t>事業数</t>
  </si>
  <si>
    <t>参加人数</t>
  </si>
  <si>
    <t>事業数</t>
  </si>
  <si>
    <t>上島町</t>
  </si>
  <si>
    <t>久万高原町</t>
  </si>
  <si>
    <t>西予市</t>
  </si>
  <si>
    <t>鬼北町</t>
  </si>
  <si>
    <t>項　目　</t>
  </si>
  <si>
    <t>子　　　　　 ど　　　　　 も 　　　　　会　　　　　 等</t>
  </si>
  <si>
    <t>合計</t>
  </si>
  <si>
    <t>小学生だけで組織している</t>
  </si>
  <si>
    <t>小・中合同で組織している</t>
  </si>
  <si>
    <t>中学生だけで組織している</t>
  </si>
  <si>
    <t>子ども会等の数</t>
  </si>
  <si>
    <t>会員数</t>
  </si>
  <si>
    <t>子ども会等の　総数</t>
  </si>
  <si>
    <t>子ども会等　　　　　会員総数</t>
  </si>
  <si>
    <t>　市町名</t>
  </si>
  <si>
    <t>中　予　管　内</t>
  </si>
  <si>
    <t>東温市</t>
  </si>
  <si>
    <t>南　予　管　内</t>
  </si>
  <si>
    <t>松野町</t>
  </si>
  <si>
    <t>鬼北町</t>
  </si>
  <si>
    <t>15　目的少年団体の状況</t>
  </si>
  <si>
    <t xml:space="preserve">                    項目　　      　                            市町名</t>
  </si>
  <si>
    <t>団　　名</t>
  </si>
  <si>
    <r>
      <t>隊・班</t>
    </r>
    <r>
      <rPr>
        <sz val="11"/>
        <rFont val="ＭＳ Ｐ明朝"/>
        <family val="1"/>
      </rPr>
      <t xml:space="preserve"> </t>
    </r>
    <r>
      <rPr>
        <sz val="9"/>
        <rFont val="ＭＳ Ｐ明朝"/>
        <family val="1"/>
      </rPr>
      <t>数</t>
    </r>
  </si>
  <si>
    <t>スカウト数</t>
  </si>
  <si>
    <t>隊種</t>
  </si>
  <si>
    <t>成人指導者数</t>
  </si>
  <si>
    <t>団委員数</t>
  </si>
  <si>
    <t>ビーバー隊</t>
  </si>
  <si>
    <t>カブ隊</t>
  </si>
  <si>
    <t>ボーイ隊</t>
  </si>
  <si>
    <t>ベンチャー隊</t>
  </si>
  <si>
    <t>ローバー隊</t>
  </si>
  <si>
    <t>西条第11団</t>
  </si>
  <si>
    <t>西条第12団</t>
  </si>
  <si>
    <t>四国中央第２団</t>
  </si>
  <si>
    <t>松前第１団</t>
  </si>
  <si>
    <t>砥部第１団</t>
  </si>
  <si>
    <t>南 予 管 内</t>
  </si>
  <si>
    <t>八幡浜第１団</t>
  </si>
  <si>
    <t>大洲市</t>
  </si>
  <si>
    <t>大洲第１団</t>
  </si>
  <si>
    <t>西予第１団</t>
  </si>
  <si>
    <t>内子第１団</t>
  </si>
  <si>
    <t>　　　　　　　　　　　項目　　 　市町名</t>
  </si>
  <si>
    <t>団　名</t>
  </si>
  <si>
    <t>部門数</t>
  </si>
  <si>
    <t>総　　　数</t>
  </si>
  <si>
    <t>テンダー部門</t>
  </si>
  <si>
    <t>ブラウニー部門</t>
  </si>
  <si>
    <t>第６団</t>
  </si>
  <si>
    <t>第１団</t>
  </si>
  <si>
    <t>第19団</t>
  </si>
  <si>
    <t>第14団</t>
  </si>
  <si>
    <t>16　青年団体の状況</t>
  </si>
  <si>
    <t>（１）地域青年団</t>
  </si>
  <si>
    <t>　　　　　 　　　 項目　
　市町名</t>
  </si>
  <si>
    <t>単　位</t>
  </si>
  <si>
    <t>団　　　員</t>
  </si>
  <si>
    <t>市町助成金</t>
  </si>
  <si>
    <t>団体数</t>
  </si>
  <si>
    <t>最低～最高(円）</t>
  </si>
  <si>
    <t>合計　（円）</t>
  </si>
  <si>
    <t>県計</t>
  </si>
  <si>
    <t>内子町</t>
  </si>
  <si>
    <t>伊方町</t>
  </si>
  <si>
    <t>　　   項目      
市町名</t>
  </si>
  <si>
    <t>単　位</t>
  </si>
  <si>
    <t>年会費（１人）</t>
  </si>
  <si>
    <t>団体数</t>
  </si>
  <si>
    <t>（円）</t>
  </si>
  <si>
    <t>弓削漁業協同組合青年部</t>
  </si>
  <si>
    <t>東温市青年農業者協議会</t>
  </si>
  <si>
    <t>東温市商工会青年部</t>
  </si>
  <si>
    <t>松前町青年農業者協議会</t>
  </si>
  <si>
    <t>松前町商工会青年部</t>
  </si>
  <si>
    <t>砥部町青年農業者協議会</t>
  </si>
  <si>
    <t>八幡浜市青年農業者連絡協議会</t>
  </si>
  <si>
    <t>明青会</t>
  </si>
  <si>
    <t>遊子川新泉組</t>
  </si>
  <si>
    <t>松野町まちづくり青年会議</t>
  </si>
  <si>
    <t>菊川青年部</t>
  </si>
  <si>
    <t>単位愛護班数</t>
  </si>
  <si>
    <t xml:space="preserve">  愛護班に所属している
  世帯数</t>
  </si>
  <si>
    <t>班　員　数</t>
  </si>
  <si>
    <t>活動内容（愛護班数：複数回答）</t>
  </si>
  <si>
    <t>　項目</t>
  </si>
  <si>
    <t>班長の区分</t>
  </si>
  <si>
    <t>ＰＴＡ会員</t>
  </si>
  <si>
    <t>ＰＴＡ会員以外</t>
  </si>
  <si>
    <t>班員の学習活動</t>
  </si>
  <si>
    <t>不良化防止活動</t>
  </si>
  <si>
    <t>事故防止活動</t>
  </si>
  <si>
    <t>環境整備活動</t>
  </si>
  <si>
    <t>子ども会育成活動</t>
  </si>
  <si>
    <t>レクリエーション活動</t>
  </si>
  <si>
    <t>　市町名</t>
  </si>
  <si>
    <t>(1)登録博物館</t>
  </si>
  <si>
    <t>施 設 名</t>
  </si>
  <si>
    <t>区　分</t>
  </si>
  <si>
    <t>主 な 資 料</t>
  </si>
  <si>
    <t>〒　所 在 地</t>
  </si>
  <si>
    <t>電 話</t>
  </si>
  <si>
    <t>休 館 日</t>
  </si>
  <si>
    <t>愛媛県総合科学博物館</t>
  </si>
  <si>
    <t>（県立）</t>
  </si>
  <si>
    <t>新居浜市大生院2133-2</t>
  </si>
  <si>
    <t>愛媛県歴史文化博物館</t>
  </si>
  <si>
    <t>歴史資料、民俗資料、</t>
  </si>
  <si>
    <t>愛媛県美術館</t>
  </si>
  <si>
    <t>美術</t>
  </si>
  <si>
    <t>松山市堀之内</t>
  </si>
  <si>
    <t>宇和島市立伊達博物館</t>
  </si>
  <si>
    <t>（市立）</t>
  </si>
  <si>
    <t>歴史</t>
  </si>
  <si>
    <t>美術工芸品等</t>
  </si>
  <si>
    <t>宇和島市御殿町9-14</t>
  </si>
  <si>
    <t>大洲市立博物館</t>
  </si>
  <si>
    <t>総合</t>
  </si>
  <si>
    <t>大洲市中村618-1</t>
  </si>
  <si>
    <t>年末年始</t>
  </si>
  <si>
    <t>松山市立子規記念博物館</t>
  </si>
  <si>
    <t>松山市道後公園1-30</t>
  </si>
  <si>
    <t>（市立）</t>
  </si>
  <si>
    <t>月曜日</t>
  </si>
  <si>
    <t>今治市宮窪町宮窪1285</t>
  </si>
  <si>
    <t>(祝日の場合は翌日)</t>
  </si>
  <si>
    <t>伊方町町見郷土館</t>
  </si>
  <si>
    <t>（町立）</t>
  </si>
  <si>
    <t>西宇和郡伊方町二見</t>
  </si>
  <si>
    <t>祝日の翌日</t>
  </si>
  <si>
    <t>甲813番地1</t>
  </si>
  <si>
    <t>年末年始等</t>
  </si>
  <si>
    <t>東温市立歴史民俗資料館</t>
  </si>
  <si>
    <t>愛媛文華館</t>
  </si>
  <si>
    <t>（私立）</t>
  </si>
  <si>
    <t>中国・朝鮮陶器、茶器、</t>
  </si>
  <si>
    <t>日本陶器、書画、刀剣</t>
  </si>
  <si>
    <t>今治市黄金町2-6-2</t>
  </si>
  <si>
    <t>大山祗神社宝物館</t>
  </si>
  <si>
    <t>甲冑、刀剣、文書、工</t>
  </si>
  <si>
    <t>年中無休</t>
  </si>
  <si>
    <t>歴史・美術</t>
  </si>
  <si>
    <t>芸品など</t>
  </si>
  <si>
    <t>今治市大三島町宮浦</t>
  </si>
  <si>
    <t>大三島海事博物館</t>
  </si>
  <si>
    <t>葉山丸関係資料、水軍</t>
  </si>
  <si>
    <t>歴史・動植</t>
  </si>
  <si>
    <t>関係資料、海事資料、</t>
  </si>
  <si>
    <t>物</t>
  </si>
  <si>
    <t>動植物資料</t>
  </si>
  <si>
    <t>愛媛民芸館</t>
  </si>
  <si>
    <t>各地の焼物、布類、竹</t>
  </si>
  <si>
    <t>毎週月曜日、祝日の翌日</t>
  </si>
  <si>
    <t>美術・工芸</t>
  </si>
  <si>
    <t>工品、木工品など</t>
  </si>
  <si>
    <t>12月29日～1月3日</t>
  </si>
  <si>
    <t>伊丹十三記念館</t>
  </si>
  <si>
    <t>火曜日</t>
  </si>
  <si>
    <t>6番10号</t>
  </si>
  <si>
    <t>(2)博物館相当施設</t>
  </si>
  <si>
    <t>愛媛県立とべ動物園</t>
  </si>
  <si>
    <t>伊予郡砥部町上原町</t>
  </si>
  <si>
    <t>(祝日の場合は開園)</t>
  </si>
  <si>
    <t>新居浜市広瀬歴史記念館</t>
  </si>
  <si>
    <t>月曜日、国民の祝日の</t>
  </si>
  <si>
    <t>10番42号</t>
  </si>
  <si>
    <t>西条市立西条郷土博物館</t>
  </si>
  <si>
    <t>西条市明屋敷237番地1</t>
  </si>
  <si>
    <t>松山市一番町3-20</t>
  </si>
  <si>
    <t>久万高原町立久万美術館</t>
  </si>
  <si>
    <t>（町立）</t>
  </si>
  <si>
    <t>久万高原町菅生2番耕地</t>
  </si>
  <si>
    <t>1442番地7</t>
  </si>
  <si>
    <t>高畠華宵大正ロマン館</t>
  </si>
  <si>
    <t>東温市下林丙654－1</t>
  </si>
  <si>
    <t>11　家庭教育学級･講座開設状況</t>
  </si>
  <si>
    <t>　　　　　　　　　項目
　　市町名</t>
  </si>
  <si>
    <t>学習
時間</t>
  </si>
  <si>
    <t>図 書 館 名</t>
  </si>
  <si>
    <t>　司 書</t>
  </si>
  <si>
    <t>　司書補</t>
  </si>
  <si>
    <t>　その他</t>
  </si>
  <si>
    <t>　　計</t>
  </si>
  <si>
    <t>総　数</t>
  </si>
  <si>
    <t>う  ち
児童用</t>
  </si>
  <si>
    <t>う ち
郷 土
資 料</t>
  </si>
  <si>
    <t>開　架
冊　数</t>
  </si>
  <si>
    <t>う ち
寄 贈</t>
  </si>
  <si>
    <t>愛媛県立図書館</t>
  </si>
  <si>
    <t>松山市立中央図書館</t>
  </si>
  <si>
    <t>松山市立三津浜図書館</t>
  </si>
  <si>
    <t>松山市立北条図書館</t>
  </si>
  <si>
    <t>松山市立中島図書館</t>
  </si>
  <si>
    <t>今治市立中央図書館</t>
  </si>
  <si>
    <t>今治市立波方図書館</t>
  </si>
  <si>
    <t>今治市立大西図書館</t>
  </si>
  <si>
    <t>今治市立大三島図書館</t>
  </si>
  <si>
    <t>宇和島市立中央図書館</t>
  </si>
  <si>
    <t>八幡浜市立市民図書館</t>
  </si>
  <si>
    <t>八幡浜市立保内図書館</t>
  </si>
  <si>
    <t>西条市立西条図書館</t>
  </si>
  <si>
    <t>西条市立東予図書館</t>
  </si>
  <si>
    <t>西条市立丹原図書館</t>
  </si>
  <si>
    <t>西条市立小松温芳図書館</t>
  </si>
  <si>
    <t>大洲市立図書館</t>
  </si>
  <si>
    <t>伊予市立図書館</t>
  </si>
  <si>
    <t>四国中央市川之江図書館</t>
  </si>
  <si>
    <t>四国中央市三島図書館</t>
  </si>
  <si>
    <t>四国中央市土居図書館</t>
  </si>
  <si>
    <t>東温市立図書館</t>
  </si>
  <si>
    <t>久万高原町立図書館</t>
  </si>
  <si>
    <t>松前町ふるさとライブラリー</t>
  </si>
  <si>
    <t>砥部町立図書館</t>
  </si>
  <si>
    <t>内子町図書情報館</t>
  </si>
  <si>
    <t>伊方町立図書館</t>
  </si>
  <si>
    <t>Ｃ/人口（円）</t>
  </si>
  <si>
    <t>愛　媛　県　教　育　委　員　会</t>
  </si>
  <si>
    <t>目　　　　　　　　次</t>
  </si>
  <si>
    <t xml:space="preserve"> 1　 市町社会教育費</t>
  </si>
  <si>
    <t xml:space="preserve"> 2　 市町社会教育関係職員</t>
  </si>
  <si>
    <t xml:space="preserve"> 3　 市町社会教育委員</t>
  </si>
  <si>
    <t xml:space="preserve"> 4　 ボランティアバンク設置・ボランティア活動状況</t>
  </si>
  <si>
    <t xml:space="preserve"> 5　 公民館運営審議会</t>
  </si>
  <si>
    <t xml:space="preserve"> 6　 公民館施設・体制</t>
  </si>
  <si>
    <t xml:space="preserve"> 7　 公民館利用状況</t>
  </si>
  <si>
    <t xml:space="preserve"> 8　 青年を対象とした学級・講座開設状況</t>
  </si>
  <si>
    <t xml:space="preserve"> 9　 女性（婦人）を対象とした学級・講座開設状況</t>
  </si>
  <si>
    <t>21　県内の登録博物館及び博物館相当施設</t>
  </si>
  <si>
    <t>〒792-0060</t>
  </si>
  <si>
    <t>0897</t>
  </si>
  <si>
    <t>(40)4100</t>
  </si>
  <si>
    <t>〒797-8511</t>
  </si>
  <si>
    <t>0894</t>
  </si>
  <si>
    <t>(62)6222</t>
  </si>
  <si>
    <t>〒790-0007</t>
  </si>
  <si>
    <t>089</t>
  </si>
  <si>
    <t>(932)0010</t>
  </si>
  <si>
    <t>12月29日～1月3日</t>
  </si>
  <si>
    <t>〒798-0061</t>
  </si>
  <si>
    <t>0895</t>
  </si>
  <si>
    <t>(22)7776</t>
  </si>
  <si>
    <t>〒795-0054</t>
  </si>
  <si>
    <t>0893</t>
  </si>
  <si>
    <t>(24)4107</t>
  </si>
  <si>
    <t>〒790-0857</t>
  </si>
  <si>
    <t>(931)5566</t>
  </si>
  <si>
    <t>〒794-2203</t>
  </si>
  <si>
    <t>0897</t>
  </si>
  <si>
    <t>(74)1065</t>
  </si>
  <si>
    <t>(39)0241</t>
  </si>
  <si>
    <t>〒791-0211</t>
  </si>
  <si>
    <t>東温市見奈良509-3</t>
  </si>
  <si>
    <t>(964)0701</t>
  </si>
  <si>
    <t>〒794-0037</t>
  </si>
  <si>
    <t>0898</t>
  </si>
  <si>
    <t>(32)1063</t>
  </si>
  <si>
    <t>など</t>
  </si>
  <si>
    <t>〒794-1304</t>
  </si>
  <si>
    <t>0897</t>
  </si>
  <si>
    <t>(82)0032</t>
  </si>
  <si>
    <t>　　</t>
  </si>
  <si>
    <t>〒793-0023</t>
  </si>
  <si>
    <t>(56)2110</t>
  </si>
  <si>
    <t>〒790-0932</t>
  </si>
  <si>
    <t>松山市東石井一丁目</t>
  </si>
  <si>
    <t>(969)1313</t>
  </si>
  <si>
    <t>〒791-2191</t>
  </si>
  <si>
    <t>089</t>
  </si>
  <si>
    <t>(962)6000</t>
  </si>
  <si>
    <t>12月29日～1月1日</t>
  </si>
  <si>
    <t>〒792-0046</t>
  </si>
  <si>
    <t>別子銅山に関する資料</t>
  </si>
  <si>
    <t>(40)6333</t>
  </si>
  <si>
    <t>(56)3199</t>
  </si>
  <si>
    <t>〒790-0001</t>
  </si>
  <si>
    <t>089</t>
  </si>
  <si>
    <t>(915)2600</t>
  </si>
  <si>
    <t>〒791-1205</t>
  </si>
  <si>
    <t>0892</t>
  </si>
  <si>
    <t>(21)2881</t>
  </si>
  <si>
    <t>近代美術資料</t>
  </si>
  <si>
    <t>〒791-0222</t>
  </si>
  <si>
    <t>歴史資料</t>
  </si>
  <si>
    <t>(964)7077</t>
  </si>
  <si>
    <t>その他（含福祉関係）</t>
  </si>
  <si>
    <t>　</t>
  </si>
  <si>
    <t xml:space="preserve"> </t>
  </si>
  <si>
    <t>今 治 市</t>
  </si>
  <si>
    <t xml:space="preserve"> </t>
  </si>
  <si>
    <t>管 内 計</t>
  </si>
  <si>
    <t>　</t>
  </si>
  <si>
    <t>（ｲ+ｴ+ｶ）</t>
  </si>
  <si>
    <t>（ｱ+ｳ+ｵ）</t>
  </si>
  <si>
    <t>カ</t>
  </si>
  <si>
    <t>オ</t>
  </si>
  <si>
    <t>エ</t>
  </si>
  <si>
    <t>ウ</t>
  </si>
  <si>
    <t>イ</t>
  </si>
  <si>
    <t>ア</t>
  </si>
  <si>
    <t>宇和島市</t>
  </si>
  <si>
    <t>今治第８団</t>
  </si>
  <si>
    <t>今治第５団</t>
  </si>
  <si>
    <t>四国中央市</t>
  </si>
  <si>
    <t>　（１）ボーイスカウト</t>
  </si>
  <si>
    <t>リーダー</t>
  </si>
  <si>
    <t>レンジャー部門</t>
  </si>
  <si>
    <t>シニア部門</t>
  </si>
  <si>
    <t>ジュニア部門</t>
  </si>
  <si>
    <t>（２）ガールスカウト</t>
  </si>
  <si>
    <t>0～6,000</t>
  </si>
  <si>
    <t>　</t>
  </si>
  <si>
    <t>0～120,000</t>
  </si>
  <si>
    <t>ＹＹＣ</t>
  </si>
  <si>
    <t>0～120,000</t>
  </si>
  <si>
    <t>　</t>
  </si>
  <si>
    <t>計</t>
  </si>
  <si>
    <t>女</t>
  </si>
  <si>
    <t>男</t>
  </si>
  <si>
    <t>名　　　　　称</t>
  </si>
  <si>
    <t>地域青年団以外の組織団体</t>
  </si>
  <si>
    <t>(2)</t>
  </si>
  <si>
    <t>伊予市</t>
  </si>
  <si>
    <t>学校名</t>
  </si>
  <si>
    <t>ＰＴＡ会員数</t>
  </si>
  <si>
    <t>全日制</t>
  </si>
  <si>
    <t>定時制</t>
  </si>
  <si>
    <t>全日制</t>
  </si>
  <si>
    <t>川之江</t>
  </si>
  <si>
    <t>東温</t>
  </si>
  <si>
    <t>三島</t>
  </si>
  <si>
    <t>上浮穴</t>
  </si>
  <si>
    <t>土居</t>
  </si>
  <si>
    <t>新居浜東</t>
  </si>
  <si>
    <t>伊予農業</t>
  </si>
  <si>
    <t>新居浜西</t>
  </si>
  <si>
    <t>伊予</t>
  </si>
  <si>
    <t>新居浜南</t>
  </si>
  <si>
    <t>大洲</t>
  </si>
  <si>
    <t>新居浜工業</t>
  </si>
  <si>
    <t>(肱川分校)</t>
  </si>
  <si>
    <t>新居浜商業</t>
  </si>
  <si>
    <t>大洲農業</t>
  </si>
  <si>
    <t>西条</t>
  </si>
  <si>
    <t>長浜</t>
  </si>
  <si>
    <t>西条農業</t>
  </si>
  <si>
    <t>内子</t>
  </si>
  <si>
    <t>小松</t>
  </si>
  <si>
    <t>八幡浜</t>
  </si>
  <si>
    <t>東予</t>
  </si>
  <si>
    <t>八幡浜工業</t>
  </si>
  <si>
    <t>丹原</t>
  </si>
  <si>
    <t>川之石</t>
  </si>
  <si>
    <t>今治東中等</t>
  </si>
  <si>
    <t>三崎</t>
  </si>
  <si>
    <t>今治西</t>
  </si>
  <si>
    <t>今治南</t>
  </si>
  <si>
    <t>宇和</t>
  </si>
  <si>
    <t>今治北</t>
  </si>
  <si>
    <t>野村</t>
  </si>
  <si>
    <t>(大三島分校)</t>
  </si>
  <si>
    <t>宇和島東</t>
  </si>
  <si>
    <t>今治工業</t>
  </si>
  <si>
    <t>宇和島南中等</t>
  </si>
  <si>
    <t>宇和島水産</t>
  </si>
  <si>
    <t>弓削</t>
  </si>
  <si>
    <t>吉田</t>
  </si>
  <si>
    <t>北条</t>
  </si>
  <si>
    <t>松山東</t>
  </si>
  <si>
    <t>北宇和</t>
  </si>
  <si>
    <t>松山西中等</t>
  </si>
  <si>
    <t>松山南</t>
  </si>
  <si>
    <t>南宇和</t>
  </si>
  <si>
    <t>(砥部分校)</t>
  </si>
  <si>
    <t>松山北</t>
  </si>
  <si>
    <t>(中島分校)</t>
  </si>
  <si>
    <t>松山中央</t>
  </si>
  <si>
    <t>松山工業</t>
  </si>
  <si>
    <t>松山商業</t>
  </si>
  <si>
    <t>社会教育実態調査報告書</t>
  </si>
  <si>
    <t>（データ編）</t>
  </si>
  <si>
    <t xml:space="preserve">　　　　　　　　項目
　　市町名 </t>
  </si>
  <si>
    <t>本館（中央館・地区館）に
勤務する総職員数　（人）</t>
  </si>
  <si>
    <t>本館（中央館・地区館）に勤務する職員 （内訳）</t>
  </si>
  <si>
    <t>その他（含福祉関係）</t>
  </si>
  <si>
    <t>その他（含福祉関係）</t>
  </si>
  <si>
    <t>その他（含福祉関係）</t>
  </si>
  <si>
    <t>　</t>
  </si>
  <si>
    <t>伊予市</t>
  </si>
  <si>
    <t>八幡浜市</t>
  </si>
  <si>
    <t>（注）青年団以外の、青年教育に関連の深い任意団体として、各市町が把握しているものを記載している。</t>
  </si>
  <si>
    <t>運営員</t>
  </si>
  <si>
    <t>スキャップ</t>
  </si>
  <si>
    <t>（部門別人数）</t>
  </si>
  <si>
    <t>（区分別人数）</t>
  </si>
  <si>
    <t>秋山好古・真之兄弟</t>
  </si>
  <si>
    <t>周桑商工会青年部</t>
  </si>
  <si>
    <t>周桑商工会女性部</t>
  </si>
  <si>
    <t>西条市明屋敷238番地8</t>
  </si>
  <si>
    <t>伊予市</t>
  </si>
  <si>
    <t>砥部町商工会青年部</t>
  </si>
  <si>
    <t>伊予商工会議所青年部</t>
  </si>
  <si>
    <t>伊予市青年農業者協議会</t>
  </si>
  <si>
    <t>下灘漁業後継者</t>
  </si>
  <si>
    <t>上灘漁業後継者</t>
  </si>
  <si>
    <t>双海・中山商工会青年部</t>
  </si>
  <si>
    <t>公民館運営審議会委員との関係</t>
  </si>
  <si>
    <t>大洲市教育委員会生涯学習課(大洲市立図書館）</t>
  </si>
  <si>
    <t>教職員</t>
  </si>
  <si>
    <t>＊１　上段は合計数、下段の（　）内は女性で内数</t>
  </si>
  <si>
    <t>＊２　社会教育主事＞教職員＞有資格者数は、公立小中学校教職員数</t>
  </si>
  <si>
    <r>
      <t>17　婦人団体の状況</t>
    </r>
    <r>
      <rPr>
        <sz val="13"/>
        <color indexed="8"/>
        <rFont val="ＭＳ ゴシック"/>
        <family val="3"/>
      </rPr>
      <t xml:space="preserve">
</t>
    </r>
    <r>
      <rPr>
        <sz val="10"/>
        <color indexed="8"/>
        <rFont val="ＭＳ 明朝"/>
        <family val="1"/>
      </rPr>
      <t>（1）愛媛県連合婦人会に加盟している地域婦人会</t>
    </r>
  </si>
  <si>
    <r>
      <t>17　婦人団体の状況</t>
    </r>
    <r>
      <rPr>
        <sz val="13"/>
        <color indexed="8"/>
        <rFont val="ＭＳ Ｐ明朝"/>
        <family val="1"/>
      </rPr>
      <t xml:space="preserve">
</t>
    </r>
    <r>
      <rPr>
        <sz val="10"/>
        <color indexed="8"/>
        <rFont val="ＭＳ Ｐ明朝"/>
        <family val="1"/>
      </rPr>
      <t>（２）愛媛県連合婦人会に加盟していない地域婦人会</t>
    </r>
  </si>
  <si>
    <t>上島町商工会青年部岩城支部</t>
  </si>
  <si>
    <t>中川青年隊</t>
  </si>
  <si>
    <t>西予市宇和町卯之町
4-11-2</t>
  </si>
  <si>
    <t>民俗・考古
・歴史</t>
  </si>
  <si>
    <t>動物園</t>
  </si>
  <si>
    <t>に関する資料(８万点）</t>
  </si>
  <si>
    <t>年末年始</t>
  </si>
  <si>
    <t>新居浜市立別子銅山
記念図書館</t>
  </si>
  <si>
    <t>宇和島市立簡野道明
記念吉田町図書館</t>
  </si>
  <si>
    <t>参加者数（人）</t>
  </si>
  <si>
    <r>
      <t xml:space="preserve">会員一人年間会費（円）
</t>
    </r>
    <r>
      <rPr>
        <sz val="7"/>
        <color indexed="8"/>
        <rFont val="ＭＳ Ｐ明朝"/>
        <family val="1"/>
      </rPr>
      <t>（地域婦人会のみ対象）</t>
    </r>
  </si>
  <si>
    <t>地域
婦人会員数
(人）</t>
  </si>
  <si>
    <t>会　　員　（人）</t>
  </si>
  <si>
    <t>（人）</t>
  </si>
  <si>
    <t>学級生数（人）</t>
  </si>
  <si>
    <t>学級生数（人）</t>
  </si>
  <si>
    <t>体育・レクリエーション関係事業</t>
  </si>
  <si>
    <t>福祉関係事業</t>
  </si>
  <si>
    <t>施設開放事業
（公民館祭り等）</t>
  </si>
  <si>
    <t>聖カタリナ学園高等学校</t>
  </si>
  <si>
    <t>月曜日（祝日及び振替休日に当たる場合は、その翌日。ただし、毎月第１月曜日は開館、翌火曜日が休館。）</t>
  </si>
  <si>
    <t>新居浜市美術館</t>
  </si>
  <si>
    <t>〒792-0812</t>
  </si>
  <si>
    <t>新居浜市坂井町2丁目</t>
  </si>
  <si>
    <t>8番1号</t>
  </si>
  <si>
    <t xml:space="preserve">花いっぱい運動
生涯学習ボランティア
</t>
  </si>
  <si>
    <t>歴史資料・</t>
  </si>
  <si>
    <t>宇和島市立中央図書館
津島分館</t>
  </si>
  <si>
    <t>おはなしボランティア養成研修会</t>
  </si>
  <si>
    <t>-</t>
  </si>
  <si>
    <t>(休日の場合は開館)</t>
  </si>
  <si>
    <t>松山市</t>
  </si>
  <si>
    <t>東温第１団</t>
  </si>
  <si>
    <t>うわじま第１団</t>
  </si>
  <si>
    <t>うわじま第２団</t>
  </si>
  <si>
    <t>月曜日（ただし、第１月曜日は開館し、翌火曜日が休館。祝日にあたる場合は、直後の平日）</t>
  </si>
  <si>
    <t>砥部町教育委員会
社会教育課</t>
  </si>
  <si>
    <t>○</t>
  </si>
  <si>
    <t>公民館主事　（人）</t>
  </si>
  <si>
    <t>八幡浜商工会議所青年部</t>
  </si>
  <si>
    <t>松野町商工会青年部</t>
  </si>
  <si>
    <t>伊丹十三および伊丹万作</t>
  </si>
  <si>
    <t>無報酬</t>
  </si>
  <si>
    <t>(65)3580</t>
  </si>
  <si>
    <t>新居浜市上原町二丁目</t>
  </si>
  <si>
    <t>郷土料理の提供・加工販売</t>
  </si>
  <si>
    <t>毎週月曜日</t>
  </si>
  <si>
    <t>義農祭、文化祭、清掃活動、女性学級</t>
  </si>
  <si>
    <t>おはなし会（読み聞かせ）
書架整理</t>
  </si>
  <si>
    <t>県道花壇花植え、環境浄化微生物資材づくり教室</t>
  </si>
  <si>
    <t>地域のニーズに合った活動と共に、会員募集活動・イベントを行っている。</t>
  </si>
  <si>
    <t>正岡子規に関する資料</t>
  </si>
  <si>
    <t>自然資料
 鉱物・岩石・貝類
 一般動物・植物・化石
人文資料
 遺跡出土品・墨蹟類
 歴史参考品・陶磁器
 図書</t>
  </si>
  <si>
    <t>10　 成人を対象とした学級・講座開設状況</t>
  </si>
  <si>
    <t>11　 家庭教育に関する講座開設状況</t>
  </si>
  <si>
    <t>12　 高齢者を対象とした学級・講座開設状況</t>
  </si>
  <si>
    <t>13　 青少年の地域活動の状況</t>
  </si>
  <si>
    <t>14　 子ども会の状況</t>
  </si>
  <si>
    <t>15　 目的少年団体の状況（ボーイスカウト・ガールスカウト）</t>
  </si>
  <si>
    <t>16　 青年団体の状況</t>
  </si>
  <si>
    <t>17　 婦人団体の状況</t>
  </si>
  <si>
    <t>18　 愛護班の状況</t>
  </si>
  <si>
    <t>19　 ＰＴＡの状況</t>
  </si>
  <si>
    <t>20　 おやじの会の状況</t>
  </si>
  <si>
    <t>21　 県内の登録博物館及び博物館相当施設</t>
  </si>
  <si>
    <t>22　 県内公共図書館</t>
  </si>
  <si>
    <t>　項目
市町名</t>
  </si>
  <si>
    <t>-</t>
  </si>
  <si>
    <t>-</t>
  </si>
  <si>
    <t>(1)国公立幼稚園小中学校</t>
  </si>
  <si>
    <t>(5)ＰＴＡの状況調べ</t>
  </si>
  <si>
    <t>新居浜第２団</t>
  </si>
  <si>
    <t>西条第６団</t>
  </si>
  <si>
    <t>松山第７団</t>
  </si>
  <si>
    <t>(2)県高等学校ＰＴＡ</t>
  </si>
  <si>
    <t>新居浜市ボランティア・市民活動センター</t>
  </si>
  <si>
    <t>地域振興課</t>
  </si>
  <si>
    <t>こどもを対象にした本の読み聞かせをおこなう</t>
  </si>
  <si>
    <t>こどもを対象にした本の読み聞かせを行う</t>
  </si>
  <si>
    <r>
      <t xml:space="preserve">県費
</t>
    </r>
    <r>
      <rPr>
        <sz val="6"/>
        <color indexed="8"/>
        <rFont val="ＭＳ Ｐ明朝"/>
        <family val="1"/>
      </rPr>
      <t>(国庫補助含む)</t>
    </r>
  </si>
  <si>
    <t>学級数</t>
  </si>
  <si>
    <t>経費</t>
  </si>
  <si>
    <t>(千円)</t>
  </si>
  <si>
    <t>(回数)</t>
  </si>
  <si>
    <t>-</t>
  </si>
  <si>
    <t>最低～最高</t>
  </si>
  <si>
    <t>年会費（円）</t>
  </si>
  <si>
    <t>0～2,000</t>
  </si>
  <si>
    <t>今治商工会議所青年部</t>
  </si>
  <si>
    <t>公益社団法人今治青年会議所</t>
  </si>
  <si>
    <t>青年農業者会</t>
  </si>
  <si>
    <t>越智商工会青年部波方支部</t>
  </si>
  <si>
    <t>越智商工会青年部大西支部</t>
  </si>
  <si>
    <t>越智商工会大西支部女性部</t>
  </si>
  <si>
    <t>菊間町窯業協同組合青年部</t>
  </si>
  <si>
    <t>越智商工会青年部菊間支部</t>
  </si>
  <si>
    <t>しまなみ商工会青年部上浦支部</t>
  </si>
  <si>
    <t>上浦町青年農業者協議会</t>
  </si>
  <si>
    <t>恵回会</t>
  </si>
  <si>
    <t>西条市青年農業者協議会</t>
  </si>
  <si>
    <t>西条商工会議所青年部</t>
  </si>
  <si>
    <t>西条青年会議所</t>
  </si>
  <si>
    <t>西条市ひうち漁協青年部協議会</t>
  </si>
  <si>
    <t>東予青年漁業者連絡協議会</t>
  </si>
  <si>
    <t>桜遊会</t>
  </si>
  <si>
    <t>桜会</t>
  </si>
  <si>
    <t>周桑林業研究会グループ</t>
  </si>
  <si>
    <t>狩江青年会</t>
  </si>
  <si>
    <t>-</t>
  </si>
  <si>
    <t>（　）は、愛媛のおやじ井戸端会議（県連合組織）に加盟しているおやじの会で内数</t>
  </si>
  <si>
    <t>坂の上の雲ミュージアム</t>
  </si>
  <si>
    <t>（約６万８千点）</t>
  </si>
  <si>
    <t>館外個人貸出</t>
  </si>
  <si>
    <t>今治市大三島美術館本館</t>
  </si>
  <si>
    <t>美術</t>
  </si>
  <si>
    <t>日本画を中心とした</t>
  </si>
  <si>
    <t>美術作品</t>
  </si>
  <si>
    <t>〒794-1304</t>
  </si>
  <si>
    <t>9099-1</t>
  </si>
  <si>
    <t>0897</t>
  </si>
  <si>
    <t>(82)1234</t>
  </si>
  <si>
    <t>12月27日～12月31日</t>
  </si>
  <si>
    <t>(兼務)</t>
  </si>
  <si>
    <t>今治市大三島美術館別館
ところミュージアム
大三島</t>
  </si>
  <si>
    <t>現代彫刻を中心とした</t>
  </si>
  <si>
    <t>〒794-1308</t>
  </si>
  <si>
    <t>今治市大三島町浦戸</t>
  </si>
  <si>
    <t>2362-3</t>
  </si>
  <si>
    <t>(83)0380</t>
  </si>
  <si>
    <t>今治市大三島美術館別館
今治市　岩田　健
母と子のミュージアム</t>
  </si>
  <si>
    <t>岩田　健氏の彫刻作品</t>
  </si>
  <si>
    <t>〒794-1309</t>
  </si>
  <si>
    <t>今治市大三島町宗方</t>
  </si>
  <si>
    <t>5208-2</t>
  </si>
  <si>
    <t>(83)0383</t>
  </si>
  <si>
    <t>新居浜市立図書館
角野分館</t>
  </si>
  <si>
    <t>毎週月曜日(祝日と重なる場合は翌平日)、年末年始</t>
  </si>
  <si>
    <t>大洲市立図書館
長浜分館</t>
  </si>
  <si>
    <t>大洲市立図書館
肱川分館</t>
  </si>
  <si>
    <t>大洲市立図書館
河辺分館</t>
  </si>
  <si>
    <t>四国中央市おやこ図書館</t>
  </si>
  <si>
    <t>東温市立図書館川内分館</t>
  </si>
  <si>
    <t>西予市民図書館
土居分館</t>
  </si>
  <si>
    <t>西予市民図書館
高川分館</t>
  </si>
  <si>
    <t>西予市民図書館
魚成分館</t>
  </si>
  <si>
    <t>-</t>
  </si>
  <si>
    <t>国公立幼稚園</t>
  </si>
  <si>
    <t>国公立幼稚園</t>
  </si>
  <si>
    <t>幼小中学校ＰＴＡ</t>
  </si>
  <si>
    <t>みなら特別支援学校（松山城北分校）</t>
  </si>
  <si>
    <t>みなら特別支援学校</t>
  </si>
  <si>
    <t>新居浜特別支援学校</t>
  </si>
  <si>
    <t>新居浜特別支援学校（川西分校）</t>
  </si>
  <si>
    <t>（3）特別支援学校ＰＴＡ</t>
  </si>
  <si>
    <t>（4）私立中学高等学校保護者会</t>
  </si>
  <si>
    <t>会数</t>
  </si>
  <si>
    <t>会員数</t>
  </si>
  <si>
    <t>注）　本調査の対象とするボランティアセンターは、全ての県民を対象としていることから、高校生を中心とした青少年を対象している
　　ヤングボランティアセンター（愛媛県教育委員会事務局社会教育課所管）は、調査対象に含まれない。</t>
  </si>
  <si>
    <t>公民館名</t>
  </si>
  <si>
    <t>備考</t>
  </si>
  <si>
    <t>地震</t>
  </si>
  <si>
    <t>津波</t>
  </si>
  <si>
    <t>洪水</t>
  </si>
  <si>
    <t>土砂</t>
  </si>
  <si>
    <t>有</t>
  </si>
  <si>
    <t>市町</t>
  </si>
  <si>
    <t>-</t>
  </si>
  <si>
    <t>ため池</t>
  </si>
  <si>
    <t>-</t>
  </si>
  <si>
    <t>-</t>
  </si>
  <si>
    <t>-</t>
  </si>
  <si>
    <t>-</t>
  </si>
  <si>
    <t>単位
PTA数</t>
  </si>
  <si>
    <t>(伯方分校)</t>
  </si>
  <si>
    <t>※全日制・定時制で同一の単位ＰＴＡ組織</t>
  </si>
  <si>
    <t>今治明徳高等学校（矢田分校）</t>
  </si>
  <si>
    <t>愛光中学校</t>
  </si>
  <si>
    <t>愛光高等学校</t>
  </si>
  <si>
    <t>ひろた交流センター</t>
  </si>
  <si>
    <t>事業の自己評価等の実施有</t>
  </si>
  <si>
    <t>多言語対応の状況</t>
  </si>
  <si>
    <t>受動喫煙
防止対策</t>
  </si>
  <si>
    <t>バリアフリー化の状況</t>
  </si>
  <si>
    <t>備考</t>
  </si>
  <si>
    <t>ホームページ</t>
  </si>
  <si>
    <t>パンフレット</t>
  </si>
  <si>
    <t>展示パネル等</t>
  </si>
  <si>
    <t>音声ガイド</t>
  </si>
  <si>
    <t>介助犬の入館</t>
  </si>
  <si>
    <t>車いす・
ベビーカー
の貸出</t>
  </si>
  <si>
    <t>多目的トイレ</t>
  </si>
  <si>
    <t>おむつ交換台</t>
  </si>
  <si>
    <t>点字対応</t>
  </si>
  <si>
    <t>触れる
展示資料</t>
  </si>
  <si>
    <t>障がい者・
介護者の
減免</t>
  </si>
  <si>
    <t>スロープ・
手すりの
設置</t>
  </si>
  <si>
    <t>（法人）</t>
  </si>
  <si>
    <t>建物内全面禁煙</t>
  </si>
  <si>
    <t>（車いすのみ）</t>
  </si>
  <si>
    <t>-</t>
  </si>
  <si>
    <t>高潮</t>
  </si>
  <si>
    <t>中島総合文化センター</t>
  </si>
  <si>
    <t>敷地内全面禁煙</t>
  </si>
  <si>
    <t>国道・県道沿線の清掃・花植え等</t>
  </si>
  <si>
    <t>伊予市</t>
  </si>
  <si>
    <t>津波の想定なし</t>
  </si>
  <si>
    <t>黒田清輝・鹿子木孟郎他</t>
  </si>
  <si>
    <t>美術作品（約1,200点）</t>
  </si>
  <si>
    <t>内子東自治センター
(城廻自治会館）</t>
  </si>
  <si>
    <t>五十崎自治センター</t>
  </si>
  <si>
    <t>上島町商工会青年部弓削生名支部</t>
  </si>
  <si>
    <t>地域行事のバザー、ボランティア活動、廃油石鹸作り</t>
  </si>
  <si>
    <t>無料施設</t>
  </si>
  <si>
    <t>〇</t>
  </si>
  <si>
    <t>まほろば会</t>
  </si>
  <si>
    <t>○</t>
  </si>
  <si>
    <t>西条市</t>
  </si>
  <si>
    <t>内海支所併設</t>
  </si>
  <si>
    <t>２階へ上がるための昇降機等なし</t>
  </si>
  <si>
    <t>長月小学校
体育館併設</t>
  </si>
  <si>
    <t>集会所併設</t>
  </si>
  <si>
    <r>
      <t>県立高等学校ＰＴＡ</t>
    </r>
    <r>
      <rPr>
        <sz val="8"/>
        <color indexed="8"/>
        <rFont val="ＭＳ Ｐ明朝"/>
        <family val="1"/>
      </rPr>
      <t>（中等教育学校含む）</t>
    </r>
  </si>
  <si>
    <t>毎週月曜日、第3日曜日、年末年始（12/28～1/4）、図書館資料整理期間（３月に１週間程度）</t>
  </si>
  <si>
    <t>約10,000点</t>
  </si>
  <si>
    <t>非公開</t>
  </si>
  <si>
    <t>原子力災害</t>
  </si>
  <si>
    <t>西予市図書交流館
野村分館</t>
  </si>
  <si>
    <t>西予市図書交流館
三瓶分館</t>
  </si>
  <si>
    <t>西予市図書交流館
明浜分館</t>
  </si>
  <si>
    <t>西予市図書交流館
遊子川分館</t>
  </si>
  <si>
    <t>約3,740点</t>
  </si>
  <si>
    <t>自然科学</t>
  </si>
  <si>
    <t>12月29日～1月1日</t>
  </si>
  <si>
    <t>英</t>
  </si>
  <si>
    <t>英(一部)</t>
  </si>
  <si>
    <t>英･韓･中</t>
  </si>
  <si>
    <t>英･独･韓･中</t>
  </si>
  <si>
    <t>英</t>
  </si>
  <si>
    <t>英</t>
  </si>
  <si>
    <t>英</t>
  </si>
  <si>
    <t>英</t>
  </si>
  <si>
    <t>英</t>
  </si>
  <si>
    <t>外国語対応の状況</t>
  </si>
  <si>
    <t>英･中･韓･台</t>
  </si>
  <si>
    <t>英･韓
･中･台</t>
  </si>
  <si>
    <t>○</t>
  </si>
  <si>
    <t>○
(一部)
〔床･EV〕</t>
  </si>
  <si>
    <t>-</t>
  </si>
  <si>
    <t>(展示館)</t>
  </si>
  <si>
    <t>○</t>
  </si>
  <si>
    <t>○</t>
  </si>
  <si>
    <t>○</t>
  </si>
  <si>
    <t>-</t>
  </si>
  <si>
    <t>(車いすのみ)</t>
  </si>
  <si>
    <t>○</t>
  </si>
  <si>
    <t>(図書館と併用)</t>
  </si>
  <si>
    <t>（車いすのみ）</t>
  </si>
  <si>
    <t>-</t>
  </si>
  <si>
    <t>(ｵｽﾄﾒｲﾄ無)</t>
  </si>
  <si>
    <t>-</t>
  </si>
  <si>
    <t>-</t>
  </si>
  <si>
    <t>-</t>
  </si>
  <si>
    <t>-</t>
  </si>
  <si>
    <t>-</t>
  </si>
  <si>
    <t>-</t>
  </si>
  <si>
    <t>-</t>
  </si>
  <si>
    <t>-</t>
  </si>
  <si>
    <t>-</t>
  </si>
  <si>
    <t>学芸員に
よる解説で
対応可能</t>
  </si>
  <si>
    <t>(一部)</t>
  </si>
  <si>
    <t>○</t>
  </si>
  <si>
    <t>(企画による)</t>
  </si>
  <si>
    <t>車いす使用者用駐車スペース有（５台）</t>
  </si>
  <si>
    <t>学芸員
又は
専門職員
の数</t>
  </si>
  <si>
    <t>収容
人数</t>
  </si>
  <si>
    <t>防災倉庫
設置状況</t>
  </si>
  <si>
    <t>飲料水
備蓄状況</t>
  </si>
  <si>
    <t>非常用
電源設置状況</t>
  </si>
  <si>
    <t>段差解消
状況</t>
  </si>
  <si>
    <t>多目的
トイレ
設置状況</t>
  </si>
  <si>
    <t>ボランティア市民活動研修会
ボランティア市民活動交流会
傾聴ボランティア養成講座
災害ボランティア研修会</t>
  </si>
  <si>
    <t>-</t>
  </si>
  <si>
    <t>大洲市教育委員会
生涯学習課
(大洲市立図書館）</t>
  </si>
  <si>
    <t>美術作品</t>
  </si>
  <si>
    <t>（西洋絵画、日本美術、現代美術等）約12,000点</t>
  </si>
  <si>
    <t>○</t>
  </si>
  <si>
    <t>○
（一部）</t>
  </si>
  <si>
    <t>英
（一部）</t>
  </si>
  <si>
    <t>-</t>
  </si>
  <si>
    <t>23　 生涯学習振興計画等の状況</t>
  </si>
  <si>
    <t>24　 障がい者の生涯学習の状況</t>
  </si>
  <si>
    <t>25　 市町等の主な課題と対応策</t>
  </si>
  <si>
    <t>指定緊急避難場所（指定の有無）</t>
  </si>
  <si>
    <t>指定避難所（指定の有無）</t>
  </si>
  <si>
    <t>その他</t>
  </si>
  <si>
    <t>無</t>
  </si>
  <si>
    <t>五明公民館</t>
  </si>
  <si>
    <t>小野公民館</t>
  </si>
  <si>
    <t>荏原公民館</t>
  </si>
  <si>
    <t>坂本公民館</t>
  </si>
  <si>
    <t>八坂公民館</t>
  </si>
  <si>
    <t>新玉公民館</t>
  </si>
  <si>
    <t>清水公民館</t>
  </si>
  <si>
    <t>生石公民館</t>
  </si>
  <si>
    <t>三津浜公民館</t>
  </si>
  <si>
    <t>宮前公民館</t>
  </si>
  <si>
    <t>北条公民館</t>
  </si>
  <si>
    <t>ＥＭ廃油石鹸、通学合宿・ゲストティーチャー、親子料理教室（食育）</t>
  </si>
  <si>
    <t>町のイベントのお手伝い、放課後児童クラブ、各学校との連携、お遍路接待、町外からの合宿に来る学生へのお接待</t>
  </si>
  <si>
    <t>（小田分校）</t>
  </si>
  <si>
    <t>（三瓶分校）</t>
  </si>
  <si>
    <t>（指定管理者含む）</t>
  </si>
  <si>
    <t>関連資料（約３千点）</t>
  </si>
  <si>
    <t>英（一部）</t>
  </si>
  <si>
    <t>ア</t>
  </si>
  <si>
    <t>イ</t>
  </si>
  <si>
    <t>ウ</t>
  </si>
  <si>
    <t>障がい者の生涯学習に関わる事業の実施状況</t>
  </si>
  <si>
    <t>実施している</t>
  </si>
  <si>
    <t>学校段階で学んだ内容の維持・再学習に関する活動</t>
  </si>
  <si>
    <t>余暇・レクリエーション活動</t>
  </si>
  <si>
    <t>文化芸術活動</t>
  </si>
  <si>
    <t>健康の維持・増進、スポーツ活動</t>
  </si>
  <si>
    <t>個人の生活に必要な知識・スキルに関する学習</t>
  </si>
  <si>
    <t>社会生活に必要な知識・スキルに関する学習</t>
  </si>
  <si>
    <t>仕事のスキルアップや資格・免許取得など、職業生活に関わる学習</t>
  </si>
  <si>
    <t>一緒に刺激し合って向上していける仲間づくり、学習意欲を高めてくれる人間関係等に関する学習</t>
  </si>
  <si>
    <t>実施している学習活動の対象者について</t>
  </si>
  <si>
    <t>実施している学習活動について</t>
  </si>
  <si>
    <t>障がい者のみ</t>
  </si>
  <si>
    <t>障がいの有無に関わらず誰もが参加可能</t>
  </si>
  <si>
    <t>実施して
いない</t>
  </si>
  <si>
    <t>中央公民館</t>
  </si>
  <si>
    <t>今治公民館</t>
  </si>
  <si>
    <t>日吉公民館</t>
  </si>
  <si>
    <t>別宮公民館</t>
  </si>
  <si>
    <t>常盤公民館</t>
  </si>
  <si>
    <t>近見公民館</t>
  </si>
  <si>
    <t>鳥生公民館</t>
  </si>
  <si>
    <t>城東公民館</t>
  </si>
  <si>
    <t>桜井公民館</t>
  </si>
  <si>
    <t>国分公民館</t>
  </si>
  <si>
    <t>富田公民館</t>
  </si>
  <si>
    <t>日高公民館</t>
  </si>
  <si>
    <t>乃万公民館</t>
  </si>
  <si>
    <t>波止浜公民館</t>
  </si>
  <si>
    <t>朝倉公民館</t>
  </si>
  <si>
    <t>玉川公民館</t>
  </si>
  <si>
    <t>波方公民館</t>
  </si>
  <si>
    <t>大西公民館</t>
  </si>
  <si>
    <t>菊間公民館</t>
  </si>
  <si>
    <t>宮窪公民館</t>
  </si>
  <si>
    <t>伯方公民館</t>
  </si>
  <si>
    <t>大三島公民館</t>
  </si>
  <si>
    <t>防災啓発、日赤奉仕団活動、郷土料理の普及促進</t>
  </si>
  <si>
    <t>今治市村上海賊ミュージアム</t>
  </si>
  <si>
    <t>能島村上家伝来資料および能島城跡出土遺物等</t>
  </si>
  <si>
    <t>英･中（繁体・簡体）・韓・仏</t>
  </si>
  <si>
    <t>一部　英</t>
  </si>
  <si>
    <t>・段差のない廊下
・スマートフォンを利用した音声ガイド及び展示解説のテキスト表示</t>
  </si>
  <si>
    <t>触れる展示はコロナ対策のため、現在撤去中</t>
  </si>
  <si>
    <t>（オストメイト未対応）</t>
  </si>
  <si>
    <t>・広い観賞スペース</t>
  </si>
  <si>
    <t>・全館水平移動可</t>
  </si>
  <si>
    <t>（車いす対応トイレ）</t>
  </si>
  <si>
    <t>（スロープ有）</t>
  </si>
  <si>
    <t>(ブロンズ像)</t>
  </si>
  <si>
    <t>触れる展示はコロナ対策のため、現在不可</t>
  </si>
  <si>
    <t>展示資料に関する本</t>
  </si>
  <si>
    <t>非公表</t>
  </si>
  <si>
    <t>（一部有）</t>
  </si>
  <si>
    <t>障がい者のみ対象もあれば、それ以外もある</t>
  </si>
  <si>
    <t>白浜地区公民館</t>
  </si>
  <si>
    <t>松蔭地区公民館</t>
  </si>
  <si>
    <t>江戸岡地区公民館</t>
  </si>
  <si>
    <t>神山地区公民館</t>
  </si>
  <si>
    <t>日土地区公民館</t>
  </si>
  <si>
    <t>双岩地区公民館</t>
  </si>
  <si>
    <t>大島地区公民館</t>
  </si>
  <si>
    <t>真穴地区公民館</t>
  </si>
  <si>
    <t>川上地区公民館</t>
  </si>
  <si>
    <t>舌田地区公民館</t>
  </si>
  <si>
    <t>千丈地区公民館</t>
  </si>
  <si>
    <t>川之内地区公民館</t>
  </si>
  <si>
    <t>日土東地区公民館</t>
  </si>
  <si>
    <t>喜須来地区公民館</t>
  </si>
  <si>
    <t>川之石地区公民館</t>
  </si>
  <si>
    <t>宮内地区公民館</t>
  </si>
  <si>
    <t>磯津地区公民館</t>
  </si>
  <si>
    <t>中央公民館</t>
  </si>
  <si>
    <t>新居浜公民館</t>
  </si>
  <si>
    <t>口屋跡記念公民館</t>
  </si>
  <si>
    <t>金栄公民館</t>
  </si>
  <si>
    <t>無</t>
  </si>
  <si>
    <t>有</t>
  </si>
  <si>
    <t>高津公民館</t>
  </si>
  <si>
    <t>浮島公民館</t>
  </si>
  <si>
    <t>惣開公民館</t>
  </si>
  <si>
    <t>若宮公民館</t>
  </si>
  <si>
    <t>垣生公民館</t>
  </si>
  <si>
    <t>神郷公民館</t>
  </si>
  <si>
    <t>多喜浜公民館</t>
  </si>
  <si>
    <t>泉川公民館</t>
  </si>
  <si>
    <t>中萩公民館</t>
  </si>
  <si>
    <t>船木公民館</t>
  </si>
  <si>
    <t>大生院公民館</t>
  </si>
  <si>
    <t>角野公民館</t>
  </si>
  <si>
    <t>別子山公民館</t>
  </si>
  <si>
    <t>広瀬宰平 及び</t>
  </si>
  <si>
    <t>（日曜日を除く）</t>
  </si>
  <si>
    <t>筆談ほか問い合わせ内容により個別対応</t>
  </si>
  <si>
    <t>環境学習会、福祉学習会、せいよ婦人大会、親睦レクバレー大会、PTA合同研修会</t>
  </si>
  <si>
    <t>【おはなし会ボランティア講習会】（開催未定）</t>
  </si>
  <si>
    <t>中央公民館を市役所内に設置しているため指定なし</t>
  </si>
  <si>
    <t>指定避難所の指定はあるが、災害種別ごとの指定はなし</t>
  </si>
  <si>
    <t>肱北公民館</t>
  </si>
  <si>
    <t>平野公民館</t>
  </si>
  <si>
    <t>大川公民館</t>
  </si>
  <si>
    <t>柳沢公民館</t>
  </si>
  <si>
    <t>新谷公民館</t>
  </si>
  <si>
    <t>八多喜公民館</t>
  </si>
  <si>
    <t>上須戒公民館</t>
  </si>
  <si>
    <t>長浜公民館</t>
  </si>
  <si>
    <t>長浜ふれあい会館内に間借りしており、公民館としては避難所になっていない</t>
  </si>
  <si>
    <t>今坊公民館</t>
  </si>
  <si>
    <t>櫛生公民館</t>
  </si>
  <si>
    <t>出海公民館</t>
  </si>
  <si>
    <t>大和公民館</t>
  </si>
  <si>
    <t>白滝公民館</t>
  </si>
  <si>
    <t>河辺公民館</t>
  </si>
  <si>
    <t>三瀬諸淵関係資料、</t>
  </si>
  <si>
    <t>加藤家資料など</t>
  </si>
  <si>
    <t>（階段にスロープ）</t>
  </si>
  <si>
    <t>（民具資料）</t>
  </si>
  <si>
    <t>大平地区公民館</t>
  </si>
  <si>
    <t>中村地区公民館</t>
  </si>
  <si>
    <t>郡中地区公民館</t>
  </si>
  <si>
    <t>指定緊急避難場所のうち、津波と洪水は２階以上</t>
  </si>
  <si>
    <t>上野地区公民館</t>
  </si>
  <si>
    <t>中山地区公民館</t>
  </si>
  <si>
    <t>双海地区公民館</t>
  </si>
  <si>
    <t>地域事務所の一部を間借りしているため、双海地区公民館としての機能は無い。</t>
  </si>
  <si>
    <t>俵津公民館</t>
  </si>
  <si>
    <t>狩江公民館</t>
  </si>
  <si>
    <t>高山公民館</t>
  </si>
  <si>
    <t>田之浜公民館</t>
  </si>
  <si>
    <t>多田公民館</t>
  </si>
  <si>
    <t>中川公民館</t>
  </si>
  <si>
    <t>石城公民館</t>
  </si>
  <si>
    <t>宇和公民館</t>
  </si>
  <si>
    <t>田之筋公民館</t>
  </si>
  <si>
    <t>下宇和公民館</t>
  </si>
  <si>
    <t>明間公民館</t>
  </si>
  <si>
    <t>野村公民館</t>
  </si>
  <si>
    <t>渓筋公民館</t>
  </si>
  <si>
    <t>中筋公民館</t>
  </si>
  <si>
    <t>大和田公民館</t>
  </si>
  <si>
    <t>横林公民館</t>
  </si>
  <si>
    <t>惣川公民館</t>
  </si>
  <si>
    <t>遊子川公民館</t>
  </si>
  <si>
    <t>土居公民館</t>
  </si>
  <si>
    <t>水、電源については自主防災会で配置した簡易的なもの</t>
  </si>
  <si>
    <t>高川公民館</t>
  </si>
  <si>
    <t>魚成公民館</t>
  </si>
  <si>
    <t>三瓶東公民館</t>
  </si>
  <si>
    <t>三瓶北公民館</t>
  </si>
  <si>
    <t>三瓶南公民館</t>
  </si>
  <si>
    <t>楽笑会</t>
  </si>
  <si>
    <t>地域行事のバザー、環境美化運動、盆踊り講習会、球技大会、花いっぱい運動</t>
  </si>
  <si>
    <t xml:space="preserve">3
1
6
1
</t>
  </si>
  <si>
    <t>上分公民館</t>
  </si>
  <si>
    <t>三島公民館</t>
  </si>
  <si>
    <t>中曽根公民館</t>
  </si>
  <si>
    <t>考古資料、</t>
  </si>
  <si>
    <t>歴史・民俗資料、文書資料</t>
  </si>
  <si>
    <t>約16,000点</t>
  </si>
  <si>
    <t>弓削中央公民館</t>
  </si>
  <si>
    <t>上弓削公民館</t>
  </si>
  <si>
    <t>高井神公民館</t>
  </si>
  <si>
    <t>図書館
ボランティアの育成
（絵本の読み聞かせ）</t>
  </si>
  <si>
    <t>洋画</t>
  </si>
  <si>
    <t>書画</t>
  </si>
  <si>
    <t>年末年始ほか</t>
  </si>
  <si>
    <t>（祝日の場合は翌日）</t>
  </si>
  <si>
    <t>（常設コレクション）</t>
  </si>
  <si>
    <t>（※備考参照）</t>
  </si>
  <si>
    <t>※屋外階段、建物内出入口手すり設置有</t>
  </si>
  <si>
    <t>松前町社会福祉協議会、松前町教育委員会社会教育課</t>
  </si>
  <si>
    <t>中央公民館</t>
  </si>
  <si>
    <t>※松前町庁舎内</t>
  </si>
  <si>
    <t>東公民館</t>
  </si>
  <si>
    <t>西公民館</t>
  </si>
  <si>
    <t>北公民館</t>
  </si>
  <si>
    <t>砥部焼陶和会</t>
  </si>
  <si>
    <t>大火事・原子力</t>
  </si>
  <si>
    <t>大火事・原子力</t>
  </si>
  <si>
    <t>大瀬自治センター　　（大瀬自治会館）</t>
  </si>
  <si>
    <t>近隣の別施設内に備蓄</t>
  </si>
  <si>
    <t>小田自治センター</t>
  </si>
  <si>
    <t>盆踊り、川まつり、いも炊き、交通茶屋、通学合宿</t>
  </si>
  <si>
    <t>町見公民館</t>
  </si>
  <si>
    <t>瀬戸公民館
（瀬戸町民センター）</t>
  </si>
  <si>
    <t>佐田岬半島の様々な</t>
  </si>
  <si>
    <t>民俗資料・歴史資料等</t>
  </si>
  <si>
    <t>目黒地区公民館</t>
  </si>
  <si>
    <t>吉野生地区公民館</t>
  </si>
  <si>
    <t>近永公民館</t>
  </si>
  <si>
    <t>好藤公民館</t>
  </si>
  <si>
    <t>愛治公民館</t>
  </si>
  <si>
    <t>三島公民館</t>
  </si>
  <si>
    <t>泉公民館</t>
  </si>
  <si>
    <t>日吉公民館</t>
  </si>
  <si>
    <t>内海公民館</t>
  </si>
  <si>
    <t>高潮
大規模な火事</t>
  </si>
  <si>
    <t>家串公民館</t>
  </si>
  <si>
    <t>魚神山公民館</t>
  </si>
  <si>
    <t>菊川公民館</t>
  </si>
  <si>
    <t>平城公民館</t>
  </si>
  <si>
    <t>長月公民館</t>
  </si>
  <si>
    <t>赤水公民館</t>
  </si>
  <si>
    <t>中浦公民館</t>
  </si>
  <si>
    <t>城辺公民館</t>
  </si>
  <si>
    <t>僧都公民館</t>
  </si>
  <si>
    <t>緑公民館</t>
  </si>
  <si>
    <t>久良公民館</t>
  </si>
  <si>
    <t>東海公民館</t>
  </si>
  <si>
    <t>深浦公民館</t>
  </si>
  <si>
    <t>一本松公民館</t>
  </si>
  <si>
    <t>正木公民館</t>
  </si>
  <si>
    <t>上大道公民館</t>
  </si>
  <si>
    <t>西海公民館</t>
  </si>
  <si>
    <t>福浦公民館</t>
  </si>
  <si>
    <t>単独倉庫は無いが、２階倉庫に乾パン、水、毛布、非常用米を備蓄している。</t>
  </si>
  <si>
    <t>西浦公民館</t>
  </si>
  <si>
    <t>考古資料</t>
  </si>
  <si>
    <t>※備考参照</t>
  </si>
  <si>
    <t>月曜日（ただし、第１月曜日は開館し、翌火曜日が休館。祝日にあたる場合は、直後の平日）
必要に応じ休館することあり</t>
  </si>
  <si>
    <t>毎週月曜日</t>
  </si>
  <si>
    <t>年末年始（12月29日～1月1日）</t>
  </si>
  <si>
    <t>未定（実績対応なしの為）</t>
  </si>
  <si>
    <r>
      <t xml:space="preserve">生涯学習振興計画等の
策定状況
</t>
    </r>
    <r>
      <rPr>
        <sz val="10"/>
        <rFont val="ＭＳ Ｐゴシック"/>
        <family val="3"/>
      </rPr>
      <t>（右記より選択）</t>
    </r>
  </si>
  <si>
    <r>
      <t xml:space="preserve">○
</t>
    </r>
    <r>
      <rPr>
        <sz val="7"/>
        <rFont val="ＭＳ 明朝"/>
        <family val="1"/>
      </rPr>
      <t>（車いすのみ）</t>
    </r>
  </si>
  <si>
    <r>
      <t xml:space="preserve">無
</t>
    </r>
    <r>
      <rPr>
        <sz val="6"/>
        <rFont val="ＭＳ 明朝"/>
        <family val="1"/>
      </rPr>
      <t>（境内地に有）</t>
    </r>
  </si>
  <si>
    <t>イ．生涯学習に資する計画等を策定せずに、教育全般に関する計画等を策定し、その中で生涯学習について規定している。</t>
  </si>
  <si>
    <t>ウ．生涯学習に資する計画等を策定していない。教育全般に関する計画等を策定していても生涯学習に関する規定がない。（教育全般に関する計画等を策定していない場合もこれを含む。）</t>
  </si>
  <si>
    <t>ア．生涯学習に資する計画等を、教育全般に関する計画等とは別に策定している。（教育全般に関する計画を策定していなくても、生涯学習に資する計画等を策定している場合はこれを含む。）</t>
  </si>
  <si>
    <t>公益社団法人法皇青年会議所</t>
  </si>
  <si>
    <t>社会教育士</t>
  </si>
  <si>
    <t>称号付与者数</t>
  </si>
  <si>
    <t>R3.4.1～R5.3.31</t>
  </si>
  <si>
    <t>社会教育士称号付与者数</t>
  </si>
  <si>
    <t>難波地域活性化センター</t>
  </si>
  <si>
    <t>北条コミュニティセンター</t>
  </si>
  <si>
    <t>湯山公民館</t>
  </si>
  <si>
    <t>日浦公民館</t>
  </si>
  <si>
    <t>伊台公民館</t>
  </si>
  <si>
    <t>久米公民館</t>
  </si>
  <si>
    <t>石井公民館</t>
  </si>
  <si>
    <t>浮穴公民館</t>
  </si>
  <si>
    <t>素鵞公民館</t>
  </si>
  <si>
    <t>道後公民館</t>
  </si>
  <si>
    <t>東雲公民館</t>
  </si>
  <si>
    <t>番町公民館</t>
  </si>
  <si>
    <t>桑原公民館</t>
  </si>
  <si>
    <t>雄郡公民館</t>
  </si>
  <si>
    <t>清水公民館</t>
  </si>
  <si>
    <t>味酒公民館</t>
  </si>
  <si>
    <t>余土公民館</t>
  </si>
  <si>
    <t>味生公民館</t>
  </si>
  <si>
    <t>高浜公民館</t>
  </si>
  <si>
    <t>泊公民館</t>
  </si>
  <si>
    <t>由良公民館</t>
  </si>
  <si>
    <t>中島公民館</t>
  </si>
  <si>
    <t>和気公民館</t>
  </si>
  <si>
    <t>潮見公民館</t>
  </si>
  <si>
    <t>堀江公民館</t>
  </si>
  <si>
    <t>久枝公民館</t>
  </si>
  <si>
    <t>浅海公民館</t>
  </si>
  <si>
    <t>立岩公民館</t>
  </si>
  <si>
    <t>難波公民館</t>
  </si>
  <si>
    <t>正岡公民館</t>
  </si>
  <si>
    <t>河野公民館</t>
  </si>
  <si>
    <t>粟井公民館</t>
  </si>
  <si>
    <t>火曜日（祝日の場合は翌日）</t>
  </si>
  <si>
    <t>トイレはオストメイト対応</t>
  </si>
  <si>
    <t>愛媛県漁業協同組合菊間支所青年部</t>
  </si>
  <si>
    <t>（減免有）</t>
  </si>
  <si>
    <t>月曜日(祝日の場合は翌日)</t>
  </si>
  <si>
    <t>夏季</t>
  </si>
  <si>
    <t>年末年始</t>
  </si>
  <si>
    <t>有</t>
  </si>
  <si>
    <t>中央公民館</t>
  </si>
  <si>
    <t>明倫公民館</t>
  </si>
  <si>
    <t>宇和津公民館</t>
  </si>
  <si>
    <t>鶴島公民館</t>
  </si>
  <si>
    <t>天神公民館</t>
  </si>
  <si>
    <t>和霊公民館</t>
  </si>
  <si>
    <t>住吉公民館</t>
  </si>
  <si>
    <t>九島公民館</t>
  </si>
  <si>
    <t>石応公民館</t>
  </si>
  <si>
    <t>小池公民館</t>
  </si>
  <si>
    <t>三浦公民館</t>
  </si>
  <si>
    <t>高光公民館</t>
  </si>
  <si>
    <t>番城公民館</t>
  </si>
  <si>
    <t>祝森公民館</t>
  </si>
  <si>
    <t>下波公民館</t>
  </si>
  <si>
    <t>遊子公民館</t>
  </si>
  <si>
    <t>蒋淵公民館</t>
  </si>
  <si>
    <t>戸島公民館</t>
  </si>
  <si>
    <t>日振島公民館</t>
  </si>
  <si>
    <t>吉田公民館</t>
  </si>
  <si>
    <t>奥南公民館</t>
  </si>
  <si>
    <t>喜佐方公民館</t>
  </si>
  <si>
    <t>立間公民館</t>
  </si>
  <si>
    <t>玉津公民館</t>
  </si>
  <si>
    <t>三間公民館</t>
  </si>
  <si>
    <t>岩松公民館</t>
  </si>
  <si>
    <t>清満公民館</t>
  </si>
  <si>
    <t>御槇公民館</t>
  </si>
  <si>
    <t>畑地公民館</t>
  </si>
  <si>
    <t>下灘公民館</t>
  </si>
  <si>
    <t>北灘公民館</t>
  </si>
  <si>
    <t>階段昇降機</t>
  </si>
  <si>
    <t>（一般社団法人）八幡浜市青年会議所</t>
  </si>
  <si>
    <t>その他（福祉関係）</t>
  </si>
  <si>
    <t xml:space="preserve">新居浜市ボランティア
連絡協議会定例会等
ボランティア・チャレンジinにいはま
「ふくし」の作品募集
福祉のお仕事講座
生き生き幸せﾌｪｽﾃｨﾊﾞﾙ･ﾎﾞﾗﾝﾃｨｱﾌｪｽﾃｨﾊﾞﾙ
</t>
  </si>
  <si>
    <t>通訳及び翻訳サービス導入予定</t>
  </si>
  <si>
    <t>(津島分校)</t>
  </si>
  <si>
    <t>(三間分校)</t>
  </si>
  <si>
    <t>新居浜特別支援学校（みしま分校）</t>
  </si>
  <si>
    <t>松山学院高等学校</t>
  </si>
  <si>
    <t>毎週月曜日(祝日、振替休日及び第一月曜日にあたる場合は開館し、その翌平日が休館)、年末年始(12/29～1/3)</t>
  </si>
  <si>
    <t>他施設と兼務で学芸員１名</t>
  </si>
  <si>
    <t>おはなし会
（読み聞かせ）</t>
  </si>
  <si>
    <t>130
10</t>
  </si>
  <si>
    <t>中央公民館</t>
  </si>
  <si>
    <t>　</t>
  </si>
  <si>
    <t>肱南公民館</t>
  </si>
  <si>
    <t>南久米公民館</t>
  </si>
  <si>
    <t>菅田公民館</t>
  </si>
  <si>
    <t>階段のみ
耐震なし</t>
  </si>
  <si>
    <t>三善公民館</t>
  </si>
  <si>
    <t>沖浦公民館</t>
  </si>
  <si>
    <t>豊茂公民館</t>
  </si>
  <si>
    <t>肱川公民館</t>
  </si>
  <si>
    <t>肱川中央分館分としての防災倉庫、飲料水</t>
  </si>
  <si>
    <t>河辺支所と隣接しているため指定なし</t>
  </si>
  <si>
    <t>小学校清掃活動、伝統文化の承継、アルミ缶回収</t>
  </si>
  <si>
    <t>（19,324点）</t>
  </si>
  <si>
    <t xml:space="preserve">学生ボランティア
</t>
  </si>
  <si>
    <t>無</t>
  </si>
  <si>
    <t>○</t>
  </si>
  <si>
    <t>蒼風会</t>
  </si>
  <si>
    <t>川内公民館</t>
  </si>
  <si>
    <t>（一部有）</t>
  </si>
  <si>
    <t>魚島公民館</t>
  </si>
  <si>
    <t>久万高原町中央公民館
（兼久万地区公民館）</t>
  </si>
  <si>
    <t>有</t>
  </si>
  <si>
    <t>無</t>
  </si>
  <si>
    <t>大規模火災</t>
  </si>
  <si>
    <t>久万高原町面河地区公民館</t>
  </si>
  <si>
    <t>久万高原町美川地区公民館</t>
  </si>
  <si>
    <t>大規模火災</t>
  </si>
  <si>
    <t>久万高原町柳谷地区公民館</t>
  </si>
  <si>
    <t>-</t>
  </si>
  <si>
    <t>陶磁器ほか　1,086点</t>
  </si>
  <si>
    <t>大山祇神社で車いすのみ有（館内にスロープやエレベーターなし</t>
  </si>
  <si>
    <t>知識を高めよう
災害体験講座
ボランティア
体験講座</t>
  </si>
  <si>
    <t>2
5</t>
  </si>
  <si>
    <t>50
100</t>
  </si>
  <si>
    <t>夏休み中学生ボランティア
大掃除中学生ボランティア</t>
  </si>
  <si>
    <t xml:space="preserve">1
1
</t>
  </si>
  <si>
    <t xml:space="preserve">50
20
</t>
  </si>
  <si>
    <t xml:space="preserve">1
1
</t>
  </si>
  <si>
    <t>千里地区公民館</t>
  </si>
  <si>
    <t>内子自治センター</t>
  </si>
  <si>
    <t>大火事</t>
  </si>
  <si>
    <t>非常食・飲料水
毛布
備蓄あり</t>
  </si>
  <si>
    <t>松野町中央公民館
松丸地区公民館</t>
  </si>
  <si>
    <t>障がい者就労施設でのボランティア活動で、職員と障がい者が一緒に活動している。</t>
  </si>
  <si>
    <t>（※その他参照）</t>
  </si>
  <si>
    <t>（　）は子どもの人数で外数</t>
  </si>
  <si>
    <t>※　事業回数・時間未定、男女の内訳未把握</t>
  </si>
  <si>
    <t>※　事業回数・時間未定、男女の内訳未把握</t>
  </si>
  <si>
    <t>夏祭り親子活動、ふれあいフェスタ、運動会、リサイクル資源回収</t>
  </si>
  <si>
    <t>ストップマークの設置、町内会イベント手伝い、工作教室、学校宿泊</t>
  </si>
  <si>
    <t>１
(１)</t>
  </si>
  <si>
    <t>29
(29)</t>
  </si>
  <si>
    <t>お月見会、鼓笛パレード安全ガード、地域老人会とのグランドゴルフ</t>
  </si>
  <si>
    <t>親睦を深めるための交流会、そうめん流し</t>
  </si>
  <si>
    <t>11
(4)</t>
  </si>
  <si>
    <t>＊３　社会教育士＞教職員＞有資格者数は、公立小中学校教職員数</t>
  </si>
  <si>
    <t>(展示館は車いす等で入場可能)</t>
  </si>
  <si>
    <t xml:space="preserve">○
(スロープ)
</t>
  </si>
  <si>
    <t>※障がい者手帳等の提示により半額　
介護者１名を含む</t>
  </si>
  <si>
    <t>※障がい者（介護が必要な場合は介護者1名を含む）は減免（無料）</t>
  </si>
  <si>
    <t>※プロムナード→エレベーター昇降口→エントランスホールには点字ブロックを設置</t>
  </si>
  <si>
    <t>・老眼鏡
・玄関から展示室までフラットな床面</t>
  </si>
  <si>
    <t>他施設と兼務で学芸員１名</t>
  </si>
  <si>
    <t>〒796-0422</t>
  </si>
  <si>
    <t>西予市図書交流館</t>
  </si>
  <si>
    <t>障がい者とその家族及び支援者</t>
  </si>
  <si>
    <t>－</t>
  </si>
  <si>
    <t>－</t>
  </si>
  <si>
    <t>23　生涯学習振興計画等の状況</t>
  </si>
  <si>
    <t>24　障がい者の生涯学習の状況</t>
  </si>
  <si>
    <t>夜間補導活動、親善球技大会、健全育成交流研修会</t>
  </si>
  <si>
    <t>２年度</t>
  </si>
  <si>
    <t>３年度</t>
  </si>
  <si>
    <t>R3年度の
会議開催回数</t>
  </si>
  <si>
    <t>R3.11.15～R5.11.14</t>
  </si>
  <si>
    <t>４　　ボランティアバンク設置・ボランティア活動状況(令和３年度実績）</t>
  </si>
  <si>
    <t>４　　ボランティアバンク設置・ボランティア活動状況(令和４年度計画）</t>
  </si>
  <si>
    <t>令和３年度の会議開催回数</t>
  </si>
  <si>
    <r>
      <t xml:space="preserve">対象人口
</t>
    </r>
    <r>
      <rPr>
        <sz val="8"/>
        <rFont val="ＭＳ Ｐ明朝"/>
        <family val="1"/>
      </rPr>
      <t>(3.5.1
推計人口）</t>
    </r>
  </si>
  <si>
    <t>令和３年度実績</t>
  </si>
  <si>
    <t>令和４年度計画</t>
  </si>
  <si>
    <t>令和３年度実績</t>
  </si>
  <si>
    <t>令和４年度</t>
  </si>
  <si>
    <t>東予管内</t>
  </si>
  <si>
    <t>今治市</t>
  </si>
  <si>
    <t>令和３年度</t>
  </si>
  <si>
    <t>親子ドッジボール、奉仕活動、親子のつどい、親子デイキャンプ、防災活動、シンボル太鼓の組立</t>
  </si>
  <si>
    <t>校区内危険箇所一斉点検、リサイクル活動、親子ふれあい体験活動、生態系調査、おやじ夜市</t>
  </si>
  <si>
    <t>333
(79)</t>
  </si>
  <si>
    <t>862
(79)</t>
  </si>
  <si>
    <t>818
(394)</t>
  </si>
  <si>
    <t>親子サマーデイキャンプ、地域行事での出店、運動会協力</t>
  </si>
  <si>
    <t>夕涼み会、奉仕活動、米づくり、運動会</t>
  </si>
  <si>
    <t>親子キャンプ、文化祭バザー、スポーツフェスティバル</t>
  </si>
  <si>
    <t>ランドセルを海外へ寄付、親子サマーデイキャンプ</t>
  </si>
  <si>
    <t>1,012　　　
(394)</t>
  </si>
  <si>
    <t>3
(2)</t>
  </si>
  <si>
    <t>57
(42)</t>
  </si>
  <si>
    <t>登下校の見守り、アイススケート体験、子ども安全パトロール</t>
  </si>
  <si>
    <t>18
(5)</t>
  </si>
  <si>
    <t>37
(14)</t>
  </si>
  <si>
    <t>37
(5)</t>
  </si>
  <si>
    <t>45
(14)</t>
  </si>
  <si>
    <t>三世代交流会お化け屋敷、おやじと学ぼうIN学校、14の春を祝う会</t>
  </si>
  <si>
    <t>登下校見守り活動、環境整備活動、学校行事への協力、教員との情報交換</t>
  </si>
  <si>
    <t>2
(１)</t>
  </si>
  <si>
    <t>41
(20)</t>
  </si>
  <si>
    <t>259
(91)</t>
  </si>
  <si>
    <t>93
(23)</t>
  </si>
  <si>
    <t>2,133
(564)</t>
  </si>
  <si>
    <t>(飼育動物)</t>
  </si>
  <si>
    <t>年間入館者数
(３年度)</t>
  </si>
  <si>
    <t>多言語</t>
  </si>
  <si>
    <t>自然関係資料298,898点</t>
  </si>
  <si>
    <t>科学関係資料5,444点
産業関係資料7,407点</t>
  </si>
  <si>
    <t>職　　員
（R4.5.1現在）</t>
  </si>
  <si>
    <t>蔵　書　冊　数
（R4.3.31現在）</t>
  </si>
  <si>
    <t>年間受入冊数
（R3年度）</t>
  </si>
  <si>
    <r>
      <t xml:space="preserve">年間
除籍
冊数
</t>
    </r>
    <r>
      <rPr>
        <sz val="8"/>
        <color indexed="8"/>
        <rFont val="ＭＳ Ｐ明朝"/>
        <family val="1"/>
      </rPr>
      <t>（R</t>
    </r>
    <r>
      <rPr>
        <sz val="8"/>
        <color indexed="8"/>
        <rFont val="ＭＳ Ｐ明朝"/>
        <family val="1"/>
      </rPr>
      <t>3</t>
    </r>
    <r>
      <rPr>
        <sz val="8"/>
        <color indexed="8"/>
        <rFont val="ＭＳ Ｐ明朝"/>
        <family val="1"/>
      </rPr>
      <t>年度）</t>
    </r>
  </si>
  <si>
    <r>
      <t xml:space="preserve">雑誌購入種数
</t>
    </r>
    <r>
      <rPr>
        <sz val="8"/>
        <color indexed="8"/>
        <rFont val="ＭＳ Ｐ明朝"/>
        <family val="1"/>
      </rPr>
      <t>（R</t>
    </r>
    <r>
      <rPr>
        <sz val="8"/>
        <color indexed="8"/>
        <rFont val="ＭＳ Ｐ明朝"/>
        <family val="1"/>
      </rPr>
      <t>3</t>
    </r>
    <r>
      <rPr>
        <sz val="8"/>
        <color indexed="8"/>
        <rFont val="ＭＳ Ｐ明朝"/>
        <family val="1"/>
      </rPr>
      <t>年度）</t>
    </r>
  </si>
  <si>
    <r>
      <t xml:space="preserve">新聞購入種数
</t>
    </r>
    <r>
      <rPr>
        <sz val="8"/>
        <color indexed="8"/>
        <rFont val="ＭＳ Ｐ明朝"/>
        <family val="1"/>
      </rPr>
      <t>（R</t>
    </r>
    <r>
      <rPr>
        <sz val="8"/>
        <color indexed="8"/>
        <rFont val="ＭＳ Ｐ明朝"/>
        <family val="1"/>
      </rPr>
      <t>3</t>
    </r>
    <r>
      <rPr>
        <sz val="8"/>
        <color indexed="8"/>
        <rFont val="ＭＳ Ｐ明朝"/>
        <family val="1"/>
      </rPr>
      <t>年度）</t>
    </r>
  </si>
  <si>
    <r>
      <t xml:space="preserve">登　録
人　数
</t>
    </r>
    <r>
      <rPr>
        <sz val="7"/>
        <color indexed="8"/>
        <rFont val="ＭＳ Ｐ明朝"/>
        <family val="1"/>
      </rPr>
      <t>（R3年度
までの累計）</t>
    </r>
  </si>
  <si>
    <r>
      <t xml:space="preserve">貸　出
冊　数
</t>
    </r>
    <r>
      <rPr>
        <sz val="8"/>
        <color indexed="8"/>
        <rFont val="ＭＳ Ｐ明朝"/>
        <family val="1"/>
      </rPr>
      <t>（R3年度）</t>
    </r>
  </si>
  <si>
    <r>
      <t xml:space="preserve">うち児童
用図書
貸出冊数
</t>
    </r>
    <r>
      <rPr>
        <sz val="8"/>
        <color indexed="8"/>
        <rFont val="ＭＳ Ｐ明朝"/>
        <family val="1"/>
      </rPr>
      <t>（R3年度）</t>
    </r>
  </si>
  <si>
    <t>-</t>
  </si>
  <si>
    <t>国際ＭＴＢレースちゃんぽん作り、ぜんざい作り、シトラスリボン運動、ＳＤＧｓ活動、婦人会情報誌の発行</t>
  </si>
  <si>
    <t>防災研修、笑顔と元気をアピールする活動</t>
  </si>
  <si>
    <t>施設訪問、交流学習会、地域イベント協力、各地区婦人会の連絡調整</t>
  </si>
  <si>
    <t>久万高原町婦人大会、防災学習、役員研修会、マラソン大会豚汁づくり、ＥＭ石けんづくり、国道沿いの花植え</t>
  </si>
  <si>
    <t>環境美化、ごみ減量、廃油石鹸、ぼかし作り、花作り、独居老人訪問、愛の一声運動</t>
  </si>
  <si>
    <t>地域の活動手伝い</t>
  </si>
  <si>
    <t>地域ふれあい推進事業、青少年の健全育成、学校との連携活動、子育て支援、リサイクル推進、異世代交流、福祉学習、施設訪問、青少年の体験活動、防災学習、エコ活動、交通安全推進活動</t>
  </si>
  <si>
    <t>防災活動、ＳＤＧｓ活動、レクスポーツ等</t>
  </si>
  <si>
    <t>文化祭、敬老会、なかよし運動会等</t>
  </si>
  <si>
    <t>手話講座(入門)昼･夜
要約筆記講座(入門)
点訳講座(入門)
音訳講座(入門)
要約筆記講座(基礎)
点訳講座(基礎)
音訳講座(基礎)
朗読講座(初級)
傾聴ﾎﾞﾗﾝﾃｨｱ講座(初級)
傾聴ﾎﾞﾗﾝﾃｨｱ講座(中級)
ﾎﾞﾗﾝﾃｨｱ入門講座</t>
  </si>
  <si>
    <t>36
15
10
15
11
20
15
15
6
5
1</t>
  </si>
  <si>
    <t>204
33
11
49
21
20
54
97
69
34
11</t>
  </si>
  <si>
    <t>新居浜市ボランティア
連絡協議会定例会等
ボランティア・チャレンジinにいはま
「ふくし」の作品募集
福祉のお仕事講座
囲碁・将棋ボランティア</t>
  </si>
  <si>
    <t>5
8
1
2
10</t>
  </si>
  <si>
    <t>100
15
107
21
90</t>
  </si>
  <si>
    <t>防災行事、七草教室、女性講座の開催、各種行事でのバザー</t>
  </si>
  <si>
    <t>英･中・韓</t>
  </si>
  <si>
    <t>指定有（災害種別の区分なし）</t>
  </si>
  <si>
    <t>西条公民館</t>
  </si>
  <si>
    <t>神拝公民館</t>
  </si>
  <si>
    <t>大町公民館</t>
  </si>
  <si>
    <t>玉津公民館</t>
  </si>
  <si>
    <t>飯岡公民館</t>
  </si>
  <si>
    <t>神戸公民館</t>
  </si>
  <si>
    <t>橘公民館</t>
  </si>
  <si>
    <t>禎瑞公民館</t>
  </si>
  <si>
    <t>氷見公民館</t>
  </si>
  <si>
    <t>加茂公民館</t>
  </si>
  <si>
    <t>大保木公民館</t>
  </si>
  <si>
    <t>市之川公民館</t>
  </si>
  <si>
    <t>周布公民館</t>
  </si>
  <si>
    <t>吉井公民館</t>
  </si>
  <si>
    <t>多賀公民館</t>
  </si>
  <si>
    <t>壬生川公民館</t>
  </si>
  <si>
    <t>国安公民館</t>
  </si>
  <si>
    <t>吉岡公民館</t>
  </si>
  <si>
    <t>三芳公民館</t>
  </si>
  <si>
    <t>楠河公民館</t>
  </si>
  <si>
    <t>庄内公民館</t>
  </si>
  <si>
    <t>丹原公民館</t>
  </si>
  <si>
    <t>徳田公民館</t>
  </si>
  <si>
    <t>田野公民館</t>
  </si>
  <si>
    <t>中川公民館</t>
  </si>
  <si>
    <t>桜樹公民館</t>
  </si>
  <si>
    <t>小松公民館</t>
  </si>
  <si>
    <t>石根公民館</t>
  </si>
  <si>
    <t>基本的に展示物を触れることは禁止していない</t>
  </si>
  <si>
    <t>ボランティア市民活動研修会
傾聴ボランティア養成講座
災害ボランティア研修会</t>
  </si>
  <si>
    <t>3
6
1</t>
  </si>
  <si>
    <t>72
50
配信</t>
  </si>
  <si>
    <t>90
100
120
100</t>
  </si>
  <si>
    <t>手話講座(入門)昼･夜
要約筆記講座(入門)
点訳講座(入門)
音訳講座(入門)
手話講座（基礎）昼・夜
要約筆記講座(基礎)
点訳講座(基礎)
音訳講座(基礎)
傾聴ﾎﾞﾗﾝﾃｨｱ講座(初級)
傾聴ﾎﾞﾗﾝﾃｨｱ講座(中級)
防災ﾎﾞﾗﾝﾃｨｱ講座</t>
  </si>
  <si>
    <t>各18
15
10
15
各22
15
20
15
6
5
1</t>
  </si>
  <si>
    <t>270
45
20
60
270
45
44
60
120
100
30</t>
  </si>
  <si>
    <t>12
25
1
1
1</t>
  </si>
  <si>
    <t>240
50
150
30
1,000</t>
  </si>
  <si>
    <t>金生公民館</t>
  </si>
  <si>
    <t>ため池</t>
  </si>
  <si>
    <t>妻鳥公民館</t>
  </si>
  <si>
    <t>金田公民館</t>
  </si>
  <si>
    <t>川滝公民館</t>
  </si>
  <si>
    <t>新宮公民館</t>
  </si>
  <si>
    <t>松柏公民館</t>
  </si>
  <si>
    <t>中之庄公民館</t>
  </si>
  <si>
    <t>寒川公民館</t>
  </si>
  <si>
    <t>豊岡公民館</t>
  </si>
  <si>
    <t>嶺南公民館</t>
  </si>
  <si>
    <t>長津公民館</t>
  </si>
  <si>
    <t>小富士公民館</t>
  </si>
  <si>
    <t>天満公民館</t>
  </si>
  <si>
    <t>蕪崎公民館</t>
  </si>
  <si>
    <t>土居公民館</t>
  </si>
  <si>
    <t>関川公民館</t>
  </si>
  <si>
    <t>桜まつり、婦人学級、主夫の料理教室</t>
  </si>
  <si>
    <t>洪水条件有
計画降雨まで</t>
  </si>
  <si>
    <t>洪水判断なし
蒼社川流域外</t>
  </si>
  <si>
    <t>詐欺被害予防教室、防災研修、料理教室、高齢者への配食サービス、花道教室</t>
  </si>
  <si>
    <t>（R３．５．１）
（人）</t>
  </si>
  <si>
    <t>（R２．５．１）
（人）</t>
  </si>
  <si>
    <t>令和３年度実績</t>
  </si>
  <si>
    <t>花いっぱい運動、ふれあいフォーラム、資源ごみ回収</t>
  </si>
  <si>
    <t>4
2</t>
  </si>
  <si>
    <t>127
78</t>
  </si>
  <si>
    <t>100
65</t>
  </si>
  <si>
    <t>毎週月～金曜日
展示替えや学会開催等のため、臨時休館日あり</t>
  </si>
  <si>
    <t>知識を高めよう
災害体験講座
ボランティア体験講座</t>
  </si>
  <si>
    <t>2
3</t>
  </si>
  <si>
    <t>64
8</t>
  </si>
  <si>
    <t>海岸・講演等清掃
地域づくり活動への参加
荷詰めボランティア</t>
  </si>
  <si>
    <t>海岸・公園等清掃
福祉ふれあいフェア手伝い
荷詰めボランティア
成人式運営手伝いなど</t>
  </si>
  <si>
    <t xml:space="preserve">63
54
</t>
  </si>
  <si>
    <t>0～24,000</t>
  </si>
  <si>
    <t xml:space="preserve">【おはなし会ボランティア講習会】
「SDGsとは？
おはなしボランティアも知っておきたいSDGs」
①SDGsってなあに
②SDGsを絵本で考えよう
③エコなおはなし小道具を作ろう
</t>
  </si>
  <si>
    <t>31
10</t>
  </si>
  <si>
    <t>平公民館</t>
  </si>
  <si>
    <t>社会教育センター内</t>
  </si>
  <si>
    <t>西予市三瓶文化会館内</t>
  </si>
  <si>
    <t>0～6,000</t>
  </si>
  <si>
    <t>おはなしボランティア養成
研修会</t>
  </si>
  <si>
    <t>三崎公民館二名津分館</t>
  </si>
  <si>
    <t>近隣の小学校に設置</t>
  </si>
  <si>
    <t>花壇手入れ、七草がゆを食べる集い、廃油石けん作り、婦人学級日帰り研修、独居老人宅訪問</t>
  </si>
  <si>
    <t>毎週火曜日（ただし、火曜日が祝祭日の場合は翌日）</t>
  </si>
  <si>
    <t>愛治活性化集団　来夢</t>
  </si>
  <si>
    <t>○</t>
  </si>
  <si>
    <t>有</t>
  </si>
  <si>
    <t>R4年度より休館</t>
  </si>
  <si>
    <t>複合施設として設置</t>
  </si>
  <si>
    <t>0～2,000</t>
  </si>
  <si>
    <t>150種657点</t>
  </si>
  <si>
    <r>
      <t xml:space="preserve">調査基準日：令和４年５月１日
</t>
    </r>
    <r>
      <rPr>
        <sz val="9"/>
        <rFont val="ＭＳ 明朝"/>
        <family val="1"/>
      </rPr>
      <t>（ただし、事業の実施状況等については令和３年度間）</t>
    </r>
  </si>
  <si>
    <t>R3.7.1～R5.6.30</t>
  </si>
  <si>
    <t>R4.4.1～R6.3.31</t>
  </si>
  <si>
    <t>R4.4.１～R6.3.31</t>
  </si>
  <si>
    <t>R3.5.20～R5.5.21</t>
  </si>
  <si>
    <t>R3.5.1～R5.4.30</t>
  </si>
  <si>
    <t>R3.8.1～R5.7.31</t>
  </si>
  <si>
    <t>R3.6.2～R5.6.1</t>
  </si>
  <si>
    <t>R3.4.1～R5.3.31</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</si>
</sst>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_);\(0\)"/>
    <numFmt numFmtId="179" formatCode="#,##0_ "/>
    <numFmt numFmtId="180" formatCode="#,##0_);[Red]\(#,##0\)"/>
    <numFmt numFmtId="181" formatCode="0&quot;団&quot;"/>
    <numFmt numFmtId="182" formatCode="&quot;(&quot;#,##0&quot;)&quot;"/>
    <numFmt numFmtId="183" formatCode="#,##0.00_ ;[Red]\-#,##0.00\ "/>
    <numFmt numFmtId="184" formatCode="#,##0.0_ "/>
    <numFmt numFmtId="185" formatCode="&quot;松&quot;&quot;山&quot;&quot;第&quot;#,###&quot;団&quot;"/>
    <numFmt numFmtId="186" formatCode="[&lt;=999]000;[&lt;=99999]000\-00;000\-0000"/>
    <numFmt numFmtId="187" formatCode="0_ "/>
    <numFmt numFmtId="188" formatCode="#,##0;&quot;△ &quot;#,##0"/>
    <numFmt numFmtId="189" formatCode="0\'&quot;円&quot;"/>
    <numFmt numFmtId="190" formatCode="0&quot;円&quot;"/>
    <numFmt numFmtId="191" formatCode="#,##0&quot;円&quot;"/>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00\-0000"/>
    <numFmt numFmtId="197" formatCode="0000\-00\-0000"/>
    <numFmt numFmtId="198" formatCode="000\-000\-0000"/>
    <numFmt numFmtId="199" formatCode="&quot;$&quot;#,##0_);\(&quot;$&quot;#,##0\)"/>
    <numFmt numFmtId="200" formatCode="&quot;$&quot;#,##0_);[Red]\(&quot;$&quot;#,##0\)"/>
    <numFmt numFmtId="201" formatCode="&quot;$&quot;#,##0.00_);\(&quot;$&quot;#,##0.00\)"/>
    <numFmt numFmtId="202" formatCode="&quot;$&quot;#,##0.00_);[Red]\(&quot;$&quot;#,##0.00\)"/>
    <numFmt numFmtId="203" formatCode="mmmm\ d\,\ yyyy"/>
    <numFmt numFmtId="204" formatCode="[$-411]g/&quot;標&quot;&quot;準&quot;"/>
    <numFmt numFmtId="205" formatCode="&quot;Yes&quot;;&quot;Yes&quot;;&quot;No&quot;"/>
    <numFmt numFmtId="206" formatCode="&quot;True&quot;;&quot;True&quot;;&quot;False&quot;"/>
    <numFmt numFmtId="207" formatCode="&quot;On&quot;;&quot;On&quot;;&quot;Off&quot;"/>
    <numFmt numFmtId="208" formatCode="0.0_ "/>
    <numFmt numFmtId="209" formatCode="\(#,##0\)"/>
    <numFmt numFmtId="210" formatCode="#,##0&quot;千&quot;&quot;円&quot;"/>
    <numFmt numFmtId="211" formatCode="\(#,##0&quot;人&quot;\)"/>
    <numFmt numFmtId="212" formatCode="0_);[Red]\(0\)"/>
    <numFmt numFmtId="213" formatCode="0;&quot;△ &quot;0"/>
    <numFmt numFmtId="214" formatCode="#,##0_);\(#,##0\)"/>
    <numFmt numFmtId="215" formatCode="#,##0&quot;人&quot;"/>
    <numFmt numFmtId="216" formatCode="General&quot;円&quot;"/>
    <numFmt numFmtId="217" formatCode="#,##0.0"/>
    <numFmt numFmtId="218" formatCode="[$€-2]\ #,##0.00_);[Red]\([$€-2]\ #,##0.00\)"/>
    <numFmt numFmtId="219" formatCode="#,##0&quot;事業&quot;"/>
    <numFmt numFmtId="220" formatCode="#,##0;[Red]#,##0"/>
    <numFmt numFmtId="221" formatCode="#,##0.00;[Red]#,##0.00"/>
    <numFmt numFmtId="222" formatCode="#,##0.0;[Red]#,##0.0"/>
    <numFmt numFmtId="223" formatCode="[$]ggge&quot;年&quot;m&quot;月&quot;d&quot;日&quot;;@"/>
    <numFmt numFmtId="224" formatCode="[$-411]gge&quot;年&quot;m&quot;月&quot;d&quot;日&quot;;@"/>
    <numFmt numFmtId="225" formatCode="[$]gge&quot;年&quot;m&quot;月&quot;d&quot;日&quot;;@"/>
    <numFmt numFmtId="226" formatCode="&quot;¥&quot;#,##0_);[Red]\(&quot;¥&quot;#,##0\)"/>
  </numFmts>
  <fonts count="135">
    <font>
      <sz val="11"/>
      <name val="ＭＳ Ｐゴシック"/>
      <family val="3"/>
    </font>
    <font>
      <sz val="6"/>
      <name val="ＭＳ Ｐゴシック"/>
      <family val="3"/>
    </font>
    <font>
      <sz val="11"/>
      <name val="ＭＳ 明朝"/>
      <family val="1"/>
    </font>
    <font>
      <u val="single"/>
      <sz val="11"/>
      <color indexed="12"/>
      <name val="ＭＳ Ｐゴシック"/>
      <family val="3"/>
    </font>
    <font>
      <sz val="10"/>
      <name val="ＭＳ Ｐゴシック"/>
      <family val="3"/>
    </font>
    <font>
      <b/>
      <sz val="11"/>
      <name val="ＭＳ Ｐゴシック"/>
      <family val="3"/>
    </font>
    <font>
      <sz val="7"/>
      <name val="ＭＳ Ｐ明朝"/>
      <family val="1"/>
    </font>
    <font>
      <sz val="10"/>
      <name val="ＭＳ 明朝"/>
      <family val="1"/>
    </font>
    <font>
      <sz val="9"/>
      <name val="ＭＳ 明朝"/>
      <family val="1"/>
    </font>
    <font>
      <sz val="12"/>
      <name val="ＭＳ Ｐゴシック"/>
      <family val="3"/>
    </font>
    <font>
      <b/>
      <sz val="10"/>
      <name val="ＭＳ Ｐゴシック"/>
      <family val="3"/>
    </font>
    <font>
      <sz val="9"/>
      <name val="ＭＳ Ｐゴシック"/>
      <family val="3"/>
    </font>
    <font>
      <sz val="11"/>
      <name val="ＭＳ Ｐ明朝"/>
      <family val="1"/>
    </font>
    <font>
      <sz val="9"/>
      <name val="ＭＳ Ｐ明朝"/>
      <family val="1"/>
    </font>
    <font>
      <sz val="10"/>
      <name val="ＭＳ Ｐ明朝"/>
      <family val="1"/>
    </font>
    <font>
      <sz val="11"/>
      <color indexed="8"/>
      <name val="ＭＳ Ｐゴシック"/>
      <family val="3"/>
    </font>
    <font>
      <sz val="6"/>
      <name val="ＭＳ Ｐ明朝"/>
      <family val="1"/>
    </font>
    <font>
      <sz val="8"/>
      <name val="ＭＳ Ｐ明朝"/>
      <family val="1"/>
    </font>
    <font>
      <sz val="12"/>
      <name val="ＭＳ 明朝"/>
      <family val="1"/>
    </font>
    <font>
      <sz val="13"/>
      <name val="ＭＳ ゴシック"/>
      <family val="3"/>
    </font>
    <font>
      <sz val="10.5"/>
      <name val="ＭＳ Ｐ明朝"/>
      <family val="1"/>
    </font>
    <font>
      <sz val="13"/>
      <name val="ＭＳ Ｐ明朝"/>
      <family val="1"/>
    </font>
    <font>
      <b/>
      <sz val="11"/>
      <name val="ＭＳ Ｐ明朝"/>
      <family val="1"/>
    </font>
    <font>
      <sz val="14"/>
      <name val="ＭＳ Ｐ明朝"/>
      <family val="1"/>
    </font>
    <font>
      <b/>
      <sz val="11"/>
      <name val="ＭＳ ゴシック"/>
      <family val="3"/>
    </font>
    <font>
      <b/>
      <sz val="11"/>
      <color indexed="10"/>
      <name val="ＭＳ Ｐゴシック"/>
      <family val="3"/>
    </font>
    <font>
      <b/>
      <sz val="16"/>
      <color indexed="10"/>
      <name val="ＭＳ Ｐゴシック"/>
      <family val="3"/>
    </font>
    <font>
      <sz val="9"/>
      <name val="ＭＳ ゴシック"/>
      <family val="3"/>
    </font>
    <font>
      <sz val="8"/>
      <name val="ＭＳ 明朝"/>
      <family val="1"/>
    </font>
    <font>
      <b/>
      <sz val="16"/>
      <name val="ＭＳ 明朝"/>
      <family val="1"/>
    </font>
    <font>
      <b/>
      <sz val="20"/>
      <name val="ＭＳ 明朝"/>
      <family val="1"/>
    </font>
    <font>
      <b/>
      <sz val="36"/>
      <name val="ＭＳ 明朝"/>
      <family val="1"/>
    </font>
    <font>
      <b/>
      <sz val="22"/>
      <name val="ＭＳ 明朝"/>
      <family val="1"/>
    </font>
    <font>
      <strike/>
      <sz val="11"/>
      <name val="ＭＳ 明朝"/>
      <family val="1"/>
    </font>
    <font>
      <sz val="10"/>
      <color indexed="8"/>
      <name val="ＭＳ Ｐ明朝"/>
      <family val="1"/>
    </font>
    <font>
      <sz val="10"/>
      <color indexed="8"/>
      <name val="ＭＳ 明朝"/>
      <family val="1"/>
    </font>
    <font>
      <sz val="7"/>
      <color indexed="8"/>
      <name val="ＭＳ Ｐ明朝"/>
      <family val="1"/>
    </font>
    <font>
      <sz val="13"/>
      <color indexed="8"/>
      <name val="ＭＳ ゴシック"/>
      <family val="3"/>
    </font>
    <font>
      <sz val="13"/>
      <color indexed="8"/>
      <name val="ＭＳ Ｐ明朝"/>
      <family val="1"/>
    </font>
    <font>
      <sz val="10.5"/>
      <name val="ＭＳ 明朝"/>
      <family val="1"/>
    </font>
    <font>
      <sz val="7"/>
      <name val="ＭＳ 明朝"/>
      <family val="1"/>
    </font>
    <font>
      <sz val="5"/>
      <name val="ＭＳ Ｐ明朝"/>
      <family val="1"/>
    </font>
    <font>
      <sz val="7.5"/>
      <name val="ＭＳ Ｐ明朝"/>
      <family val="1"/>
    </font>
    <font>
      <sz val="6"/>
      <color indexed="8"/>
      <name val="ＭＳ Ｐ明朝"/>
      <family val="1"/>
    </font>
    <font>
      <sz val="11.5"/>
      <name val="ＭＳ Ｐ明朝"/>
      <family val="1"/>
    </font>
    <font>
      <sz val="11.5"/>
      <name val="ＭＳ Ｐゴシック"/>
      <family val="3"/>
    </font>
    <font>
      <sz val="8"/>
      <color indexed="8"/>
      <name val="ＭＳ Ｐ明朝"/>
      <family val="1"/>
    </font>
    <font>
      <sz val="11.5"/>
      <color indexed="8"/>
      <name val="ＭＳ 明朝"/>
      <family val="1"/>
    </font>
    <font>
      <sz val="12"/>
      <color indexed="8"/>
      <name val="ＭＳ 明朝"/>
      <family val="1"/>
    </font>
    <font>
      <sz val="12"/>
      <color indexed="8"/>
      <name val="ＭＳ Ｐゴシック"/>
      <family val="3"/>
    </font>
    <font>
      <sz val="7.5"/>
      <name val="ＭＳ 明朝"/>
      <family val="1"/>
    </font>
    <font>
      <sz val="5.5"/>
      <name val="ＭＳ Ｐ明朝"/>
      <family val="1"/>
    </font>
    <font>
      <sz val="18"/>
      <name val="ＭＳ Ｐゴシック"/>
      <family val="3"/>
    </font>
    <font>
      <sz val="8"/>
      <name val="ＭＳ Ｐゴシック"/>
      <family val="3"/>
    </font>
    <font>
      <sz val="7.5"/>
      <name val="ＭＳ Ｐゴシック"/>
      <family val="3"/>
    </font>
    <font>
      <sz val="7"/>
      <name val="ＭＳ Ｐゴシック"/>
      <family val="3"/>
    </font>
    <font>
      <sz val="6"/>
      <name val="ＭＳ 明朝"/>
      <family val="1"/>
    </font>
    <font>
      <sz val="6.5"/>
      <name val="ＭＳ Ｐゴシック"/>
      <family val="3"/>
    </font>
    <font>
      <sz val="8.5"/>
      <name val="ＭＳ 明朝"/>
      <family val="1"/>
    </font>
    <font>
      <sz val="26"/>
      <name val="ＭＳ Ｐゴシック"/>
      <family val="3"/>
    </font>
    <font>
      <sz val="22"/>
      <name val="ＭＳ Ｐゴシック"/>
      <family val="3"/>
    </font>
    <font>
      <sz val="10.5"/>
      <color indexed="8"/>
      <name val="ＭＳ 明朝"/>
      <family val="1"/>
    </font>
    <font>
      <sz val="5.5"/>
      <name val="ＭＳ 明朝"/>
      <family val="1"/>
    </font>
    <font>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indexed="8"/>
      <name val="ＭＳ Ｐ明朝"/>
      <family val="1"/>
    </font>
    <font>
      <sz val="9"/>
      <color indexed="8"/>
      <name val="ＭＳ Ｐ明朝"/>
      <family val="1"/>
    </font>
    <font>
      <sz val="10"/>
      <color indexed="8"/>
      <name val="ＭＳ Ｐゴシック"/>
      <family val="3"/>
    </font>
    <font>
      <sz val="11"/>
      <color indexed="8"/>
      <name val="ＭＳ 明朝"/>
      <family val="1"/>
    </font>
    <font>
      <sz val="5"/>
      <color indexed="8"/>
      <name val="ＭＳ Ｐ明朝"/>
      <family val="1"/>
    </font>
    <font>
      <b/>
      <sz val="10"/>
      <color indexed="8"/>
      <name val="ＭＳ Ｐゴシック"/>
      <family val="3"/>
    </font>
    <font>
      <b/>
      <sz val="11"/>
      <color indexed="8"/>
      <name val="ＭＳ Ｐ明朝"/>
      <family val="1"/>
    </font>
    <font>
      <b/>
      <sz val="9"/>
      <color indexed="8"/>
      <name val="ＭＳ Ｐゴシック"/>
      <family val="3"/>
    </font>
    <font>
      <sz val="7.5"/>
      <color indexed="8"/>
      <name val="ＭＳ Ｐ明朝"/>
      <family val="1"/>
    </font>
    <font>
      <sz val="11.5"/>
      <color indexed="8"/>
      <name val="ＭＳ Ｐ明朝"/>
      <family val="1"/>
    </font>
    <font>
      <b/>
      <sz val="36"/>
      <color indexed="8"/>
      <name val="ＭＳ 明朝"/>
      <family val="1"/>
    </font>
    <font>
      <sz val="9"/>
      <name val="Meiryo UI"/>
      <family val="3"/>
    </font>
    <font>
      <sz val="11"/>
      <color indexed="8"/>
      <name val="Calibri"/>
      <family val="2"/>
    </font>
    <font>
      <sz val="8"/>
      <color indexed="8"/>
      <name val="ＭＳ Ｐゴシック"/>
      <family val="3"/>
    </font>
    <font>
      <sz val="14"/>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9"/>
      <color theme="1"/>
      <name val="ＭＳ 明朝"/>
      <family val="1"/>
    </font>
    <font>
      <sz val="11"/>
      <color theme="1"/>
      <name val="ＭＳ Ｐ明朝"/>
      <family val="1"/>
    </font>
    <font>
      <sz val="10"/>
      <color theme="1"/>
      <name val="ＭＳ Ｐ明朝"/>
      <family val="1"/>
    </font>
    <font>
      <sz val="9"/>
      <color theme="1"/>
      <name val="ＭＳ Ｐ明朝"/>
      <family val="1"/>
    </font>
    <font>
      <sz val="10"/>
      <color theme="1"/>
      <name val="ＭＳ Ｐゴシック"/>
      <family val="3"/>
    </font>
    <font>
      <sz val="11"/>
      <color theme="1"/>
      <name val="ＭＳ 明朝"/>
      <family val="1"/>
    </font>
    <font>
      <sz val="6"/>
      <color theme="1"/>
      <name val="ＭＳ Ｐ明朝"/>
      <family val="1"/>
    </font>
    <font>
      <sz val="5"/>
      <color theme="1"/>
      <name val="ＭＳ Ｐ明朝"/>
      <family val="1"/>
    </font>
    <font>
      <sz val="7"/>
      <color theme="1"/>
      <name val="ＭＳ Ｐ明朝"/>
      <family val="1"/>
    </font>
    <font>
      <sz val="8"/>
      <color theme="1"/>
      <name val="ＭＳ Ｐ明朝"/>
      <family val="1"/>
    </font>
    <font>
      <b/>
      <sz val="10"/>
      <color theme="1"/>
      <name val="ＭＳ Ｐゴシック"/>
      <family val="3"/>
    </font>
    <font>
      <sz val="10"/>
      <color theme="1"/>
      <name val="ＭＳ 明朝"/>
      <family val="1"/>
    </font>
    <font>
      <b/>
      <sz val="11"/>
      <color theme="1"/>
      <name val="ＭＳ Ｐ明朝"/>
      <family val="1"/>
    </font>
    <font>
      <b/>
      <sz val="9"/>
      <color theme="1"/>
      <name val="ＭＳ Ｐゴシック"/>
      <family val="3"/>
    </font>
    <font>
      <sz val="10.5"/>
      <color theme="1"/>
      <name val="ＭＳ 明朝"/>
      <family val="1"/>
    </font>
    <font>
      <sz val="7.5"/>
      <color theme="1"/>
      <name val="ＭＳ Ｐ明朝"/>
      <family val="1"/>
    </font>
    <font>
      <sz val="11.5"/>
      <color theme="1"/>
      <name val="ＭＳ Ｐ明朝"/>
      <family val="1"/>
    </font>
    <font>
      <sz val="11.5"/>
      <color theme="1"/>
      <name val="ＭＳ 明朝"/>
      <family val="1"/>
    </font>
    <font>
      <b/>
      <sz val="3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double"/>
      <right style="thin"/>
      <top style="thin"/>
      <bottom style="medium"/>
    </border>
    <border>
      <left style="thin"/>
      <right style="double"/>
      <top style="thin"/>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medium"/>
      <top style="thin"/>
      <bottom style="medium"/>
    </border>
    <border>
      <left style="medium"/>
      <right style="thin"/>
      <top style="medium"/>
      <bottom style="mediu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thin"/>
    </border>
    <border>
      <left style="double"/>
      <right style="thin"/>
      <top>
        <color indexed="63"/>
      </top>
      <bottom style="medium"/>
    </border>
    <border>
      <left style="thin"/>
      <right style="medium"/>
      <top>
        <color indexed="63"/>
      </top>
      <bottom style="medium"/>
    </border>
    <border>
      <left style="thin"/>
      <right>
        <color indexed="63"/>
      </right>
      <top style="medium"/>
      <bottom>
        <color indexed="63"/>
      </bottom>
    </border>
    <border>
      <left style="double"/>
      <right>
        <color indexed="63"/>
      </right>
      <top style="medium"/>
      <bottom>
        <color indexed="63"/>
      </bottom>
    </border>
    <border>
      <left style="thin"/>
      <right style="double"/>
      <top style="medium"/>
      <bottom>
        <color indexed="63"/>
      </bottom>
    </border>
    <border>
      <left style="thin"/>
      <right>
        <color indexed="63"/>
      </right>
      <top>
        <color indexed="63"/>
      </top>
      <bottom style="medium"/>
    </border>
    <border>
      <left style="double"/>
      <right>
        <color indexed="63"/>
      </right>
      <top>
        <color indexed="63"/>
      </top>
      <bottom style="medium"/>
    </border>
    <border>
      <left style="thin"/>
      <right style="double"/>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medium"/>
      <top style="thin"/>
      <bottom>
        <color indexed="63"/>
      </bottom>
    </border>
    <border>
      <left style="double"/>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thin"/>
      <top style="medium"/>
      <bottom>
        <color indexed="63"/>
      </bottom>
    </border>
    <border>
      <left>
        <color indexed="63"/>
      </left>
      <right style="thin"/>
      <top style="medium"/>
      <bottom style="medium"/>
    </border>
    <border>
      <left style="thin"/>
      <right style="medium"/>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medium"/>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double"/>
      <top style="thin"/>
      <bottom>
        <color indexed="63"/>
      </bottom>
    </border>
    <border>
      <left style="thin"/>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double"/>
      <right>
        <color indexed="63"/>
      </right>
      <top>
        <color indexed="63"/>
      </top>
      <bottom>
        <color indexed="63"/>
      </bottom>
    </border>
    <border>
      <left style="thin"/>
      <right style="double"/>
      <top>
        <color indexed="63"/>
      </top>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color indexed="63"/>
      </left>
      <right>
        <color indexed="63"/>
      </right>
      <top style="thin"/>
      <bottom style="thin"/>
    </border>
    <border>
      <left style="thin"/>
      <right style="dotted"/>
      <top style="medium"/>
      <bottom style="medium"/>
    </border>
    <border>
      <left style="thin"/>
      <right style="dotted"/>
      <top style="medium"/>
      <bottom style="thin"/>
    </border>
    <border>
      <left style="thin"/>
      <right style="dotted"/>
      <top style="thin"/>
      <bottom style="thin"/>
    </border>
    <border>
      <left style="thin"/>
      <right style="dotted"/>
      <top>
        <color indexed="63"/>
      </top>
      <bottom style="thin"/>
    </border>
    <border>
      <left style="thin"/>
      <right style="dotted"/>
      <top>
        <color indexed="63"/>
      </top>
      <bottom style="medium"/>
    </border>
    <border>
      <left style="thin"/>
      <right style="double"/>
      <top style="medium"/>
      <bottom style="medium"/>
    </border>
    <border>
      <left style="thin"/>
      <right style="double"/>
      <top style="thin"/>
      <bottom style="thin"/>
    </border>
    <border>
      <left style="medium"/>
      <right style="thin"/>
      <top style="thin"/>
      <bottom>
        <color indexed="63"/>
      </bottom>
    </border>
    <border>
      <left style="double"/>
      <right style="thin"/>
      <top style="thin"/>
      <bottom style="thin"/>
    </border>
    <border>
      <left style="double"/>
      <right style="thin"/>
      <top style="thin"/>
      <bottom>
        <color indexed="63"/>
      </bottom>
    </border>
    <border>
      <left style="medium"/>
      <right style="thin"/>
      <top>
        <color indexed="63"/>
      </top>
      <bottom style="medium"/>
    </border>
    <border>
      <left style="double"/>
      <right style="thin"/>
      <top>
        <color indexed="63"/>
      </top>
      <bottom>
        <color indexed="63"/>
      </bottom>
    </border>
    <border>
      <left>
        <color indexed="63"/>
      </left>
      <right style="medium"/>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style="thin"/>
      <bottom style="thin"/>
    </border>
    <border>
      <left style="thin"/>
      <right style="thin"/>
      <top style="thin"/>
      <bottom style="double"/>
    </border>
    <border>
      <left style="thin"/>
      <right style="medium"/>
      <top style="thin"/>
      <bottom style="double"/>
    </border>
    <border>
      <left style="thin"/>
      <right>
        <color indexed="63"/>
      </right>
      <top>
        <color indexed="63"/>
      </top>
      <bottom style="double"/>
    </border>
    <border>
      <left style="double"/>
      <right>
        <color indexed="63"/>
      </right>
      <top>
        <color indexed="63"/>
      </top>
      <bottom style="double"/>
    </border>
    <border>
      <left style="thin"/>
      <right style="double"/>
      <top>
        <color indexed="63"/>
      </top>
      <bottom style="double"/>
    </border>
    <border>
      <left>
        <color indexed="63"/>
      </left>
      <right>
        <color indexed="63"/>
      </right>
      <top>
        <color indexed="63"/>
      </top>
      <bottom style="double"/>
    </border>
    <border>
      <left style="thin"/>
      <right style="medium"/>
      <top>
        <color indexed="63"/>
      </top>
      <bottom style="double"/>
    </border>
    <border>
      <left>
        <color indexed="63"/>
      </left>
      <right style="thin"/>
      <top style="thin"/>
      <bottom style="double"/>
    </border>
    <border>
      <left style="thin"/>
      <right>
        <color indexed="63"/>
      </right>
      <top style="thin"/>
      <bottom style="double"/>
    </border>
    <border>
      <left style="thin"/>
      <right style="dotted"/>
      <top style="thin"/>
      <bottom style="double"/>
    </border>
    <border>
      <left style="thin"/>
      <right style="double"/>
      <top style="thin"/>
      <bottom style="double"/>
    </border>
    <border>
      <left style="double"/>
      <right style="thin"/>
      <top style="thin"/>
      <bottom style="double"/>
    </border>
    <border>
      <left style="medium"/>
      <right style="thin"/>
      <top style="thin"/>
      <bottom style="double"/>
    </border>
    <border>
      <left style="double"/>
      <right style="thin"/>
      <top style="medium"/>
      <bottom style="medium"/>
    </border>
    <border>
      <left style="thin"/>
      <right style="thin"/>
      <top>
        <color indexed="63"/>
      </top>
      <bottom style="double"/>
    </border>
    <border>
      <left style="medium"/>
      <right>
        <color indexed="63"/>
      </right>
      <top style="thin"/>
      <bottom style="double"/>
    </border>
    <border>
      <left style="medium"/>
      <right style="thin"/>
      <top style="thin"/>
      <bottom style="medium"/>
    </border>
    <border>
      <left>
        <color indexed="63"/>
      </left>
      <right style="thin"/>
      <top>
        <color indexed="63"/>
      </top>
      <bottom style="double"/>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double"/>
    </border>
    <border>
      <left style="medium"/>
      <right>
        <color indexed="63"/>
      </right>
      <top style="thin"/>
      <bottom>
        <color indexed="63"/>
      </bottom>
    </border>
    <border>
      <left style="medium"/>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style="dotted"/>
    </border>
    <border>
      <left style="thin"/>
      <right style="thin"/>
      <top style="thin"/>
      <bottom style="dotted"/>
    </border>
    <border>
      <left style="thin"/>
      <right style="medium"/>
      <top style="thin"/>
      <bottom style="dotted"/>
    </border>
    <border>
      <left style="double"/>
      <right style="thin"/>
      <top style="medium"/>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double"/>
      <bottom style="medium"/>
    </border>
    <border>
      <left style="thin"/>
      <right style="medium"/>
      <top style="double"/>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dotted"/>
    </border>
    <border>
      <left style="thin"/>
      <right style="thin"/>
      <top style="dotted"/>
      <bottom style="dotted"/>
    </border>
    <border>
      <left style="thin"/>
      <right style="thin"/>
      <top style="dotted"/>
      <bottom>
        <color indexed="63"/>
      </bottom>
    </border>
    <border>
      <left style="thin"/>
      <right style="thin"/>
      <top>
        <color indexed="63"/>
      </top>
      <bottom style="dotted"/>
    </border>
    <border>
      <left>
        <color indexed="63"/>
      </left>
      <right style="thin"/>
      <top style="dotted"/>
      <bottom>
        <color indexed="63"/>
      </bottom>
    </border>
    <border>
      <left style="medium"/>
      <right style="thin"/>
      <top>
        <color indexed="63"/>
      </top>
      <bottom>
        <color indexed="63"/>
      </bottom>
    </border>
    <border>
      <left>
        <color indexed="63"/>
      </left>
      <right style="medium"/>
      <top style="medium"/>
      <bottom style="thin"/>
    </border>
    <border>
      <left>
        <color indexed="63"/>
      </left>
      <right style="medium"/>
      <top style="medium"/>
      <bottom style="medium"/>
    </border>
    <border>
      <left style="medium"/>
      <right>
        <color indexed="63"/>
      </right>
      <top style="medium"/>
      <bottom style="thin"/>
    </border>
    <border diagonalDown="1">
      <left style="thin"/>
      <right>
        <color indexed="63"/>
      </right>
      <top style="double"/>
      <bottom style="medium"/>
      <diagonal style="thin"/>
    </border>
    <border diagonalDown="1">
      <left style="thin"/>
      <right style="thin"/>
      <top style="double"/>
      <bottom style="medium"/>
      <diagonal style="thin"/>
    </border>
    <border>
      <left style="medium"/>
      <right>
        <color indexed="63"/>
      </right>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color indexed="63"/>
      </bottom>
      <diagonal style="thin"/>
    </border>
    <border diagonalDown="1">
      <left style="thin"/>
      <right style="thin"/>
      <top style="thin"/>
      <bottom>
        <color indexed="63"/>
      </bottom>
      <diagonal style="thin"/>
    </border>
    <border>
      <left style="medium"/>
      <right style="thin"/>
      <top style="medium"/>
      <bottom>
        <color indexed="63"/>
      </bottom>
    </border>
    <border>
      <left style="double"/>
      <right>
        <color indexed="63"/>
      </right>
      <top style="medium"/>
      <bottom style="thin"/>
    </border>
    <border>
      <left>
        <color indexed="63"/>
      </left>
      <right style="double"/>
      <top style="medium"/>
      <bottom style="thin"/>
    </border>
    <border>
      <left style="double"/>
      <right>
        <color indexed="63"/>
      </right>
      <top style="thin"/>
      <bottom style="thin"/>
    </border>
    <border>
      <left style="thin"/>
      <right style="double"/>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double"/>
      <right style="thin"/>
      <top>
        <color indexed="63"/>
      </top>
      <bottom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double"/>
      <right>
        <color indexed="63"/>
      </right>
      <top style="thin"/>
      <bottom style="medium"/>
    </border>
    <border diagonalDown="1">
      <left style="thin"/>
      <right>
        <color indexed="63"/>
      </right>
      <top style="medium"/>
      <bottom style="thin"/>
      <diagonal style="thin"/>
    </border>
    <border diagonalDown="1">
      <left style="medium"/>
      <right style="thin"/>
      <top>
        <color indexed="63"/>
      </top>
      <bottom>
        <color indexed="63"/>
      </bottom>
      <diagonal style="thin"/>
    </border>
    <border diagonalDown="1">
      <left style="thin"/>
      <right>
        <color indexed="63"/>
      </right>
      <top>
        <color indexed="63"/>
      </top>
      <bottom>
        <color indexed="63"/>
      </bottom>
      <diagonal style="thin"/>
    </border>
    <border diagonalDown="1">
      <left style="thin"/>
      <right>
        <color indexed="63"/>
      </right>
      <top style="thin"/>
      <bottom style="medium"/>
      <diagonal style="thin"/>
    </border>
    <border>
      <left style="medium"/>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0" fontId="102" fillId="0" borderId="0" applyNumberFormat="0" applyFill="0" applyBorder="0" applyAlignment="0" applyProtection="0"/>
    <xf numFmtId="0" fontId="0" fillId="28" borderId="2" applyNumberFormat="0" applyFont="0" applyAlignment="0" applyProtection="0"/>
    <xf numFmtId="0" fontId="103" fillId="0" borderId="3" applyNumberFormat="0" applyFill="0" applyAlignment="0" applyProtection="0"/>
    <xf numFmtId="0" fontId="104" fillId="29" borderId="0" applyNumberFormat="0" applyBorder="0" applyAlignment="0" applyProtection="0"/>
    <xf numFmtId="0" fontId="105" fillId="30"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0" borderId="9" applyNumberFormat="0" applyAlignment="0" applyProtection="0"/>
    <xf numFmtId="0" fontId="112" fillId="0" borderId="0" applyNumberFormat="0" applyFill="0" applyBorder="0" applyAlignment="0" applyProtection="0"/>
    <xf numFmtId="0" fontId="113"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15" fillId="0" borderId="0">
      <alignment/>
      <protection/>
    </xf>
    <xf numFmtId="0" fontId="114" fillId="0" borderId="0" applyNumberFormat="0" applyFill="0" applyBorder="0" applyAlignment="0" applyProtection="0"/>
    <xf numFmtId="0" fontId="115" fillId="32" borderId="0" applyNumberFormat="0" applyBorder="0" applyAlignment="0" applyProtection="0"/>
  </cellStyleXfs>
  <cellXfs count="2719">
    <xf numFmtId="0" fontId="0" fillId="0" borderId="0" xfId="0" applyAlignment="1">
      <alignment/>
    </xf>
    <xf numFmtId="38" fontId="0" fillId="0" borderId="0" xfId="48" applyFont="1" applyFill="1" applyAlignment="1" applyProtection="1">
      <alignment/>
      <protection/>
    </xf>
    <xf numFmtId="38" fontId="4" fillId="0" borderId="0" xfId="48" applyFont="1" applyFill="1" applyAlignment="1" applyProtection="1">
      <alignment/>
      <protection/>
    </xf>
    <xf numFmtId="38" fontId="4" fillId="0" borderId="0" xfId="48" applyFont="1" applyFill="1" applyAlignment="1" applyProtection="1">
      <alignment horizontal="left"/>
      <protection/>
    </xf>
    <xf numFmtId="38" fontId="4" fillId="0" borderId="0" xfId="48" applyFont="1" applyFill="1" applyBorder="1" applyAlignment="1" applyProtection="1">
      <alignment/>
      <protection/>
    </xf>
    <xf numFmtId="38" fontId="0" fillId="0" borderId="0" xfId="48" applyFont="1" applyFill="1" applyBorder="1" applyAlignment="1" applyProtection="1">
      <alignment/>
      <protection/>
    </xf>
    <xf numFmtId="38" fontId="9" fillId="0" borderId="0" xfId="48" applyFont="1" applyFill="1" applyAlignment="1" applyProtection="1">
      <alignment vertical="center"/>
      <protection/>
    </xf>
    <xf numFmtId="38" fontId="4" fillId="0" borderId="0" xfId="48" applyFont="1" applyFill="1" applyAlignment="1" applyProtection="1">
      <alignment vertical="center"/>
      <protection/>
    </xf>
    <xf numFmtId="38" fontId="4" fillId="0" borderId="0" xfId="48" applyFont="1" applyFill="1" applyBorder="1" applyAlignment="1" applyProtection="1">
      <alignment horizontal="left" vertical="center"/>
      <protection/>
    </xf>
    <xf numFmtId="38" fontId="9" fillId="0" borderId="0" xfId="48" applyFont="1" applyFill="1" applyBorder="1" applyAlignment="1" applyProtection="1">
      <alignment vertical="center"/>
      <protection/>
    </xf>
    <xf numFmtId="38" fontId="4" fillId="0" borderId="10" xfId="48" applyFont="1" applyFill="1" applyBorder="1" applyAlignment="1" applyProtection="1">
      <alignment/>
      <protection/>
    </xf>
    <xf numFmtId="38" fontId="0" fillId="0" borderId="0" xfId="48" applyFont="1" applyFill="1" applyAlignment="1" applyProtection="1">
      <alignment horizontal="center"/>
      <protection/>
    </xf>
    <xf numFmtId="38" fontId="4" fillId="0" borderId="0" xfId="48" applyFont="1" applyFill="1" applyBorder="1" applyAlignment="1" applyProtection="1">
      <alignment horizontal="left"/>
      <protection/>
    </xf>
    <xf numFmtId="3" fontId="4" fillId="0" borderId="0" xfId="48" applyNumberFormat="1" applyFont="1" applyFill="1" applyBorder="1" applyAlignment="1" applyProtection="1">
      <alignment/>
      <protection/>
    </xf>
    <xf numFmtId="178" fontId="0" fillId="0" borderId="0" xfId="48" applyNumberFormat="1" applyFont="1" applyFill="1" applyAlignment="1" applyProtection="1">
      <alignment/>
      <protection/>
    </xf>
    <xf numFmtId="3" fontId="0" fillId="0" borderId="0" xfId="48" applyNumberFormat="1" applyFont="1" applyFill="1" applyAlignment="1" applyProtection="1">
      <alignment/>
      <protection/>
    </xf>
    <xf numFmtId="38" fontId="7" fillId="0" borderId="11" xfId="48" applyFont="1" applyFill="1" applyBorder="1" applyAlignment="1" applyProtection="1">
      <alignment vertical="top"/>
      <protection/>
    </xf>
    <xf numFmtId="38" fontId="4" fillId="0" borderId="0" xfId="48" applyFont="1" applyFill="1" applyBorder="1" applyAlignment="1" applyProtection="1" quotePrefix="1">
      <alignment/>
      <protection/>
    </xf>
    <xf numFmtId="0" fontId="0" fillId="0" borderId="0" xfId="0" applyFill="1" applyAlignment="1">
      <alignment/>
    </xf>
    <xf numFmtId="38" fontId="14" fillId="0" borderId="12" xfId="48" applyFont="1" applyFill="1" applyBorder="1" applyAlignment="1" applyProtection="1">
      <alignment horizontal="center" vertical="center"/>
      <protection/>
    </xf>
    <xf numFmtId="38" fontId="14" fillId="0" borderId="13" xfId="48" applyFont="1" applyFill="1" applyBorder="1" applyAlignment="1" applyProtection="1">
      <alignment horizontal="center" vertical="center"/>
      <protection/>
    </xf>
    <xf numFmtId="3" fontId="14" fillId="0" borderId="13" xfId="48" applyNumberFormat="1" applyFont="1" applyFill="1" applyBorder="1" applyAlignment="1" applyProtection="1">
      <alignment horizontal="center" vertical="center"/>
      <protection/>
    </xf>
    <xf numFmtId="38" fontId="12" fillId="0" borderId="13" xfId="48" applyFont="1" applyFill="1" applyBorder="1" applyAlignment="1" applyProtection="1">
      <alignment horizontal="center" vertical="center"/>
      <protection locked="0"/>
    </xf>
    <xf numFmtId="0" fontId="13" fillId="0" borderId="14" xfId="0" applyFont="1" applyFill="1" applyBorder="1" applyAlignment="1">
      <alignment horizontal="center" vertical="center" shrinkToFit="1"/>
    </xf>
    <xf numFmtId="38" fontId="12" fillId="0" borderId="15" xfId="48" applyFont="1" applyFill="1" applyBorder="1" applyAlignment="1" applyProtection="1">
      <alignment horizontal="right" vertical="center"/>
      <protection locked="0"/>
    </xf>
    <xf numFmtId="38" fontId="12" fillId="0" borderId="16" xfId="48" applyFont="1" applyFill="1" applyBorder="1" applyAlignment="1" applyProtection="1">
      <alignment vertical="center"/>
      <protection/>
    </xf>
    <xf numFmtId="176" fontId="12" fillId="0" borderId="15" xfId="48" applyNumberFormat="1" applyFont="1" applyFill="1" applyBorder="1" applyAlignment="1" applyProtection="1">
      <alignment vertical="center"/>
      <protection/>
    </xf>
    <xf numFmtId="3" fontId="12" fillId="0" borderId="15" xfId="48" applyNumberFormat="1" applyFont="1" applyFill="1" applyBorder="1" applyAlignment="1" applyProtection="1">
      <alignment vertical="center"/>
      <protection/>
    </xf>
    <xf numFmtId="176" fontId="12" fillId="0" borderId="17" xfId="48" applyNumberFormat="1" applyFont="1" applyFill="1" applyBorder="1" applyAlignment="1" applyProtection="1">
      <alignment vertical="center"/>
      <protection/>
    </xf>
    <xf numFmtId="38" fontId="12" fillId="0" borderId="0" xfId="48" applyFont="1" applyFill="1" applyBorder="1" applyAlignment="1">
      <alignment/>
    </xf>
    <xf numFmtId="38" fontId="14" fillId="0" borderId="0" xfId="48" applyFont="1" applyFill="1" applyAlignment="1">
      <alignment/>
    </xf>
    <xf numFmtId="38" fontId="0" fillId="0" borderId="0" xfId="48" applyFont="1" applyFill="1" applyAlignment="1">
      <alignment/>
    </xf>
    <xf numFmtId="38" fontId="12" fillId="0" borderId="0" xfId="48" applyFont="1" applyFill="1" applyAlignment="1">
      <alignment/>
    </xf>
    <xf numFmtId="38" fontId="12" fillId="0" borderId="13" xfId="48" applyFont="1" applyFill="1" applyBorder="1" applyAlignment="1" applyProtection="1">
      <alignment horizontal="right" vertical="center"/>
      <protection locked="0"/>
    </xf>
    <xf numFmtId="182" fontId="12" fillId="0" borderId="18" xfId="48" applyNumberFormat="1" applyFont="1" applyFill="1" applyBorder="1" applyAlignment="1" applyProtection="1">
      <alignment horizontal="right" vertical="center"/>
      <protection locked="0"/>
    </xf>
    <xf numFmtId="38" fontId="13" fillId="0" borderId="11" xfId="48" applyFont="1" applyFill="1" applyBorder="1" applyAlignment="1">
      <alignment vertical="center" textRotation="255" wrapText="1"/>
    </xf>
    <xf numFmtId="0" fontId="11" fillId="0" borderId="0" xfId="0" applyFont="1" applyFill="1" applyAlignment="1">
      <alignment/>
    </xf>
    <xf numFmtId="0" fontId="12" fillId="0" borderId="19"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38" fontId="12" fillId="0" borderId="11" xfId="48" applyFont="1" applyFill="1" applyBorder="1" applyAlignment="1">
      <alignment/>
    </xf>
    <xf numFmtId="0" fontId="2" fillId="0" borderId="0" xfId="0" applyFont="1" applyAlignment="1">
      <alignment/>
    </xf>
    <xf numFmtId="0" fontId="2" fillId="0" borderId="0" xfId="0" applyFont="1" applyFill="1" applyAlignment="1">
      <alignment/>
    </xf>
    <xf numFmtId="38" fontId="14" fillId="0" borderId="21" xfId="48" applyFont="1" applyFill="1" applyBorder="1" applyAlignment="1" applyProtection="1">
      <alignment horizontal="center" vertical="center" wrapText="1"/>
      <protection/>
    </xf>
    <xf numFmtId="38" fontId="17" fillId="0" borderId="13" xfId="48" applyFont="1" applyFill="1" applyBorder="1" applyAlignment="1" applyProtection="1">
      <alignment horizontal="center" vertical="center" wrapText="1"/>
      <protection/>
    </xf>
    <xf numFmtId="38" fontId="12" fillId="0" borderId="0" xfId="48" applyFont="1" applyFill="1" applyAlignment="1" applyProtection="1">
      <alignment/>
      <protection/>
    </xf>
    <xf numFmtId="0" fontId="12" fillId="0" borderId="0" xfId="0" applyFont="1" applyFill="1" applyBorder="1" applyAlignment="1">
      <alignment vertical="top"/>
    </xf>
    <xf numFmtId="38" fontId="14" fillId="0" borderId="0" xfId="48" applyFont="1" applyFill="1" applyBorder="1" applyAlignment="1" applyProtection="1">
      <alignment/>
      <protection/>
    </xf>
    <xf numFmtId="38" fontId="14" fillId="0" borderId="0" xfId="48" applyFont="1" applyFill="1" applyAlignment="1" applyProtection="1">
      <alignment/>
      <protection/>
    </xf>
    <xf numFmtId="38" fontId="13" fillId="0" borderId="22" xfId="48" applyFont="1" applyFill="1" applyBorder="1" applyAlignment="1" applyProtection="1">
      <alignment horizontal="center" vertical="center" wrapText="1"/>
      <protection/>
    </xf>
    <xf numFmtId="0" fontId="0" fillId="0" borderId="0" xfId="0" applyFill="1" applyBorder="1" applyAlignment="1">
      <alignment vertical="top"/>
    </xf>
    <xf numFmtId="38" fontId="2" fillId="0" borderId="0" xfId="48" applyFont="1" applyFill="1" applyAlignment="1" applyProtection="1">
      <alignment/>
      <protection/>
    </xf>
    <xf numFmtId="38" fontId="14" fillId="0" borderId="23" xfId="48" applyFont="1" applyFill="1" applyBorder="1" applyAlignment="1" applyProtection="1">
      <alignment horizontal="center" vertical="center"/>
      <protection/>
    </xf>
    <xf numFmtId="38" fontId="7" fillId="0" borderId="11" xfId="48" applyFont="1" applyFill="1" applyBorder="1" applyAlignment="1" applyProtection="1">
      <alignment vertical="top" wrapText="1"/>
      <protection/>
    </xf>
    <xf numFmtId="0" fontId="19"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3" fillId="0" borderId="13" xfId="0" applyNumberFormat="1" applyFont="1" applyFill="1" applyBorder="1" applyAlignment="1">
      <alignment horizontal="center" vertical="center" shrinkToFit="1"/>
    </xf>
    <xf numFmtId="0" fontId="13" fillId="0" borderId="12"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2" fillId="0" borderId="0" xfId="0" applyFont="1" applyFill="1" applyBorder="1" applyAlignment="1">
      <alignment vertical="center" wrapText="1"/>
    </xf>
    <xf numFmtId="0" fontId="2" fillId="0" borderId="0" xfId="0" applyFont="1" applyFill="1" applyBorder="1" applyAlignment="1">
      <alignment/>
    </xf>
    <xf numFmtId="3" fontId="17" fillId="0" borderId="25" xfId="0" applyNumberFormat="1" applyFont="1" applyFill="1" applyBorder="1" applyAlignment="1">
      <alignment vertical="center" shrinkToFit="1"/>
    </xf>
    <xf numFmtId="3" fontId="17" fillId="0" borderId="26" xfId="0" applyNumberFormat="1" applyFont="1" applyFill="1" applyBorder="1" applyAlignment="1">
      <alignment vertical="center" shrinkToFit="1"/>
    </xf>
    <xf numFmtId="3" fontId="17" fillId="0" borderId="27" xfId="0" applyNumberFormat="1" applyFont="1" applyFill="1" applyBorder="1" applyAlignment="1">
      <alignment vertical="center" shrinkToFit="1"/>
    </xf>
    <xf numFmtId="0" fontId="12" fillId="0" borderId="0" xfId="0" applyFont="1" applyFill="1" applyAlignment="1">
      <alignment/>
    </xf>
    <xf numFmtId="0" fontId="12" fillId="0" borderId="0" xfId="0" applyFont="1" applyFill="1" applyAlignment="1">
      <alignment horizontal="center" shrinkToFit="1"/>
    </xf>
    <xf numFmtId="180" fontId="12" fillId="0" borderId="0" xfId="0" applyNumberFormat="1" applyFont="1" applyFill="1" applyAlignment="1">
      <alignment shrinkToFit="1"/>
    </xf>
    <xf numFmtId="0" fontId="2" fillId="0" borderId="0" xfId="0" applyFont="1" applyFill="1" applyAlignment="1">
      <alignment horizontal="center" shrinkToFit="1"/>
    </xf>
    <xf numFmtId="180" fontId="2" fillId="0" borderId="0" xfId="0" applyNumberFormat="1" applyFont="1" applyFill="1" applyAlignment="1">
      <alignment shrinkToFit="1"/>
    </xf>
    <xf numFmtId="0" fontId="2" fillId="0" borderId="0" xfId="0" applyFont="1" applyFill="1" applyAlignment="1">
      <alignment shrinkToFit="1"/>
    </xf>
    <xf numFmtId="0" fontId="2" fillId="0" borderId="0" xfId="0" applyNumberFormat="1" applyFont="1" applyFill="1" applyAlignment="1">
      <alignment shrinkToFit="1"/>
    </xf>
    <xf numFmtId="0" fontId="14" fillId="0" borderId="28" xfId="0" applyFont="1" applyFill="1" applyBorder="1" applyAlignment="1">
      <alignment horizontal="center" vertical="center" wrapText="1" shrinkToFit="1"/>
    </xf>
    <xf numFmtId="0" fontId="14" fillId="0" borderId="29" xfId="0" applyFont="1" applyFill="1" applyBorder="1" applyAlignment="1">
      <alignment horizontal="center" vertical="center" wrapText="1" shrinkToFit="1"/>
    </xf>
    <xf numFmtId="0" fontId="12" fillId="0" borderId="22" xfId="0" applyFont="1" applyFill="1" applyBorder="1" applyAlignment="1">
      <alignment horizontal="center" vertical="center" shrinkToFit="1"/>
    </xf>
    <xf numFmtId="0" fontId="12" fillId="0" borderId="13" xfId="0" applyNumberFormat="1" applyFont="1" applyFill="1" applyBorder="1" applyAlignment="1">
      <alignment horizontal="center" vertical="center" shrinkToFit="1"/>
    </xf>
    <xf numFmtId="0" fontId="12" fillId="0" borderId="24" xfId="0" applyNumberFormat="1" applyFont="1" applyFill="1" applyBorder="1" applyAlignment="1">
      <alignment horizontal="center" vertical="center" shrinkToFit="1"/>
    </xf>
    <xf numFmtId="179" fontId="12" fillId="0" borderId="22" xfId="0" applyNumberFormat="1" applyFont="1" applyFill="1" applyBorder="1" applyAlignment="1">
      <alignment horizontal="center" vertical="center"/>
    </xf>
    <xf numFmtId="0" fontId="12" fillId="0" borderId="0" xfId="0" applyFont="1" applyFill="1" applyBorder="1" applyAlignment="1">
      <alignment/>
    </xf>
    <xf numFmtId="0" fontId="21" fillId="0" borderId="0" xfId="0" applyFont="1" applyFill="1" applyAlignment="1">
      <alignment vertical="center"/>
    </xf>
    <xf numFmtId="0" fontId="22" fillId="0" borderId="0" xfId="0" applyFont="1" applyFill="1" applyAlignment="1">
      <alignment vertical="center" shrinkToFit="1"/>
    </xf>
    <xf numFmtId="0" fontId="12" fillId="0" borderId="0" xfId="0" applyFont="1" applyAlignment="1">
      <alignment/>
    </xf>
    <xf numFmtId="0" fontId="12" fillId="0" borderId="0" xfId="0" applyFont="1" applyBorder="1" applyAlignment="1">
      <alignment/>
    </xf>
    <xf numFmtId="38" fontId="23" fillId="0" borderId="0" xfId="48" applyFont="1" applyFill="1" applyAlignment="1">
      <alignment/>
    </xf>
    <xf numFmtId="179" fontId="12" fillId="0" borderId="0" xfId="0" applyNumberFormat="1" applyFont="1" applyFill="1" applyAlignment="1">
      <alignment/>
    </xf>
    <xf numFmtId="179" fontId="12" fillId="0" borderId="14" xfId="0" applyNumberFormat="1" applyFont="1" applyFill="1" applyBorder="1" applyAlignment="1">
      <alignment horizontal="center" vertical="center"/>
    </xf>
    <xf numFmtId="179" fontId="12" fillId="0" borderId="13" xfId="0" applyNumberFormat="1" applyFont="1" applyFill="1" applyBorder="1" applyAlignment="1">
      <alignment horizontal="center" vertical="center"/>
    </xf>
    <xf numFmtId="179" fontId="12" fillId="0" borderId="24" xfId="0" applyNumberFormat="1" applyFont="1" applyFill="1" applyBorder="1" applyAlignment="1">
      <alignment horizontal="center" vertical="center"/>
    </xf>
    <xf numFmtId="0" fontId="0" fillId="0" borderId="0" xfId="0" applyFill="1" applyAlignment="1">
      <alignment vertical="center"/>
    </xf>
    <xf numFmtId="38" fontId="13" fillId="0" borderId="0" xfId="48" applyFont="1" applyFill="1" applyAlignment="1">
      <alignment/>
    </xf>
    <xf numFmtId="38" fontId="24" fillId="0" borderId="0" xfId="48" applyFont="1" applyFill="1" applyBorder="1" applyAlignment="1">
      <alignment vertical="center"/>
    </xf>
    <xf numFmtId="38" fontId="11" fillId="0" borderId="0" xfId="48" applyFont="1" applyFill="1" applyBorder="1" applyAlignment="1" applyProtection="1">
      <alignment horizontal="left" vertical="center"/>
      <protection/>
    </xf>
    <xf numFmtId="0" fontId="15" fillId="0" borderId="0" xfId="61" applyFill="1">
      <alignment/>
      <protection/>
    </xf>
    <xf numFmtId="0" fontId="15" fillId="0" borderId="0" xfId="61" applyFill="1" applyAlignment="1">
      <alignment vertical="center"/>
      <protection/>
    </xf>
    <xf numFmtId="0" fontId="11" fillId="0" borderId="0" xfId="0" applyFont="1" applyFill="1" applyAlignment="1">
      <alignment vertical="center"/>
    </xf>
    <xf numFmtId="38" fontId="14" fillId="0" borderId="0" xfId="48"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5" fillId="0" borderId="0" xfId="0" applyFont="1" applyFill="1" applyAlignment="1">
      <alignment/>
    </xf>
    <xf numFmtId="0" fontId="13" fillId="0" borderId="0" xfId="0" applyFont="1" applyFill="1" applyAlignment="1">
      <alignment/>
    </xf>
    <xf numFmtId="0" fontId="4" fillId="0" borderId="0" xfId="0" applyFont="1" applyFill="1" applyAlignment="1">
      <alignment/>
    </xf>
    <xf numFmtId="38" fontId="12" fillId="0" borderId="0" xfId="48" applyFont="1" applyFill="1" applyBorder="1" applyAlignment="1" applyProtection="1">
      <alignment horizontal="left"/>
      <protection/>
    </xf>
    <xf numFmtId="0" fontId="12" fillId="0" borderId="0" xfId="0" applyNumberFormat="1"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xf>
    <xf numFmtId="0" fontId="13" fillId="0" borderId="30" xfId="0" applyNumberFormat="1" applyFont="1" applyFill="1" applyBorder="1" applyAlignment="1">
      <alignment horizontal="center" vertical="distributed" textRotation="255"/>
    </xf>
    <xf numFmtId="0" fontId="13" fillId="0" borderId="14" xfId="0" applyNumberFormat="1" applyFont="1" applyFill="1" applyBorder="1" applyAlignment="1">
      <alignment horizontal="center" vertical="distributed" textRotation="255"/>
    </xf>
    <xf numFmtId="37" fontId="14" fillId="0" borderId="0" xfId="0" applyNumberFormat="1" applyFont="1" applyFill="1" applyBorder="1" applyAlignment="1" applyProtection="1">
      <alignment/>
      <protection/>
    </xf>
    <xf numFmtId="37" fontId="12" fillId="0" borderId="0" xfId="0" applyNumberFormat="1" applyFont="1" applyFill="1" applyBorder="1" applyAlignment="1" applyProtection="1">
      <alignment/>
      <protection/>
    </xf>
    <xf numFmtId="37" fontId="14" fillId="0" borderId="0" xfId="0" applyNumberFormat="1" applyFont="1" applyFill="1" applyAlignment="1" applyProtection="1">
      <alignment/>
      <protection/>
    </xf>
    <xf numFmtId="37" fontId="12" fillId="0" borderId="0" xfId="0" applyNumberFormat="1" applyFont="1" applyFill="1" applyAlignment="1" applyProtection="1">
      <alignment/>
      <protection/>
    </xf>
    <xf numFmtId="0" fontId="14" fillId="0" borderId="0" xfId="0" applyFont="1" applyFill="1" applyAlignment="1">
      <alignment/>
    </xf>
    <xf numFmtId="0" fontId="12" fillId="0" borderId="0" xfId="0" applyNumberFormat="1" applyFont="1" applyFill="1" applyBorder="1" applyAlignment="1">
      <alignment horizontal="right"/>
    </xf>
    <xf numFmtId="0" fontId="4" fillId="0" borderId="0" xfId="0" applyFont="1" applyFill="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12" fillId="0" borderId="0" xfId="0" applyFont="1" applyFill="1" applyBorder="1" applyAlignment="1" applyProtection="1">
      <alignment horizontal="left" vertical="center"/>
      <protection/>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xf>
    <xf numFmtId="0" fontId="12" fillId="0" borderId="0" xfId="0" applyFont="1" applyFill="1" applyAlignment="1">
      <alignment vertical="center"/>
    </xf>
    <xf numFmtId="0" fontId="12" fillId="0" borderId="0" xfId="0" applyFont="1" applyFill="1" applyBorder="1" applyAlignment="1">
      <alignment horizontal="right"/>
    </xf>
    <xf numFmtId="0" fontId="12" fillId="0" borderId="0" xfId="0" applyFont="1" applyFill="1" applyAlignment="1">
      <alignment horizontal="right"/>
    </xf>
    <xf numFmtId="38" fontId="4" fillId="0" borderId="0" xfId="48" applyFont="1" applyFill="1" applyAlignment="1">
      <alignment/>
    </xf>
    <xf numFmtId="38" fontId="5" fillId="0" borderId="0" xfId="48" applyFont="1" applyFill="1" applyAlignment="1">
      <alignment/>
    </xf>
    <xf numFmtId="38" fontId="4" fillId="0" borderId="10" xfId="48" applyFont="1" applyFill="1" applyBorder="1" applyAlignment="1">
      <alignment/>
    </xf>
    <xf numFmtId="38" fontId="4" fillId="0" borderId="10" xfId="48" applyFont="1" applyFill="1" applyBorder="1" applyAlignment="1" applyProtection="1">
      <alignment horizontal="left" vertical="center"/>
      <protection/>
    </xf>
    <xf numFmtId="38" fontId="9" fillId="0" borderId="0" xfId="48" applyFont="1" applyFill="1" applyAlignment="1">
      <alignment vertical="center"/>
    </xf>
    <xf numFmtId="38" fontId="26" fillId="0" borderId="0" xfId="48" applyFont="1" applyFill="1" applyAlignment="1">
      <alignment/>
    </xf>
    <xf numFmtId="38" fontId="25" fillId="0" borderId="0" xfId="48" applyFont="1" applyFill="1" applyAlignment="1">
      <alignment/>
    </xf>
    <xf numFmtId="177" fontId="12" fillId="0" borderId="0" xfId="48" applyNumberFormat="1" applyFont="1" applyFill="1" applyAlignment="1">
      <alignment/>
    </xf>
    <xf numFmtId="179" fontId="12" fillId="0" borderId="0" xfId="48" applyNumberFormat="1" applyFont="1" applyFill="1" applyAlignment="1">
      <alignment/>
    </xf>
    <xf numFmtId="0" fontId="8" fillId="0" borderId="0" xfId="60" applyFont="1" applyFill="1" applyAlignment="1">
      <alignment horizontal="left"/>
      <protection/>
    </xf>
    <xf numFmtId="0" fontId="8" fillId="0" borderId="0" xfId="60" applyFont="1" applyFill="1">
      <alignment/>
      <protection/>
    </xf>
    <xf numFmtId="0" fontId="8" fillId="0" borderId="0" xfId="60" applyFont="1" applyFill="1" applyAlignment="1">
      <alignment shrinkToFit="1"/>
      <protection/>
    </xf>
    <xf numFmtId="49" fontId="28" fillId="0" borderId="0" xfId="60" applyNumberFormat="1" applyFont="1" applyFill="1">
      <alignment/>
      <protection/>
    </xf>
    <xf numFmtId="0" fontId="28" fillId="0" borderId="0" xfId="60" applyFont="1" applyFill="1">
      <alignment/>
      <protection/>
    </xf>
    <xf numFmtId="0" fontId="5" fillId="0" borderId="0" xfId="48" applyNumberFormat="1" applyFont="1" applyFill="1" applyAlignment="1" applyProtection="1" quotePrefix="1">
      <alignment/>
      <protection/>
    </xf>
    <xf numFmtId="38" fontId="4" fillId="0" borderId="31" xfId="48" applyFont="1" applyFill="1" applyBorder="1" applyAlignment="1" applyProtection="1" quotePrefix="1">
      <alignment/>
      <protection/>
    </xf>
    <xf numFmtId="38" fontId="4" fillId="0" borderId="31" xfId="48" applyFont="1" applyFill="1" applyBorder="1" applyAlignment="1" applyProtection="1">
      <alignment horizontal="left"/>
      <protection/>
    </xf>
    <xf numFmtId="178" fontId="4" fillId="0" borderId="31" xfId="48" applyNumberFormat="1" applyFont="1" applyFill="1" applyBorder="1" applyAlignment="1" applyProtection="1">
      <alignment/>
      <protection/>
    </xf>
    <xf numFmtId="0" fontId="0" fillId="0" borderId="11" xfId="0" applyFill="1" applyBorder="1" applyAlignment="1">
      <alignment vertical="top" wrapText="1"/>
    </xf>
    <xf numFmtId="38" fontId="14" fillId="0" borderId="21" xfId="48" applyFont="1" applyFill="1" applyBorder="1" applyAlignment="1" applyProtection="1">
      <alignment vertical="center"/>
      <protection/>
    </xf>
    <xf numFmtId="38" fontId="14" fillId="0" borderId="32" xfId="48" applyFont="1" applyFill="1" applyBorder="1" applyAlignment="1" applyProtection="1">
      <alignment horizontal="center" vertical="center"/>
      <protection/>
    </xf>
    <xf numFmtId="38" fontId="4" fillId="0" borderId="33" xfId="48" applyFont="1" applyFill="1" applyBorder="1" applyAlignment="1" applyProtection="1">
      <alignment/>
      <protection/>
    </xf>
    <xf numFmtId="38" fontId="4" fillId="0" borderId="34" xfId="48" applyFont="1" applyFill="1" applyBorder="1" applyAlignment="1" applyProtection="1">
      <alignment/>
      <protection/>
    </xf>
    <xf numFmtId="38" fontId="14" fillId="0" borderId="16" xfId="48" applyFont="1" applyFill="1" applyBorder="1" applyAlignment="1" applyProtection="1">
      <alignment vertical="center"/>
      <protection/>
    </xf>
    <xf numFmtId="0" fontId="29" fillId="0" borderId="0" xfId="0" applyFont="1" applyAlignment="1">
      <alignment/>
    </xf>
    <xf numFmtId="0" fontId="30" fillId="0" borderId="0" xfId="0" applyFont="1" applyAlignment="1">
      <alignment horizontal="justify"/>
    </xf>
    <xf numFmtId="0" fontId="18" fillId="0" borderId="0" xfId="0" applyFont="1" applyAlignment="1">
      <alignment horizontal="justify"/>
    </xf>
    <xf numFmtId="0" fontId="2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left" vertical="center"/>
    </xf>
    <xf numFmtId="0" fontId="33" fillId="0" borderId="0" xfId="0" applyFont="1" applyBorder="1" applyAlignment="1">
      <alignment horizontal="left" vertical="center"/>
    </xf>
    <xf numFmtId="0" fontId="2" fillId="0" borderId="0" xfId="0" applyFont="1" applyBorder="1" applyAlignment="1" quotePrefix="1">
      <alignment horizontal="center" vertical="center"/>
    </xf>
    <xf numFmtId="0" fontId="2" fillId="0" borderId="0" xfId="0" applyFont="1" applyAlignment="1">
      <alignment horizontal="right" vertical="center"/>
    </xf>
    <xf numFmtId="38" fontId="12" fillId="0" borderId="0" xfId="0" applyNumberFormat="1" applyFont="1" applyAlignment="1">
      <alignment/>
    </xf>
    <xf numFmtId="38" fontId="2" fillId="0" borderId="0" xfId="0" applyNumberFormat="1" applyFont="1" applyAlignment="1">
      <alignment/>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38" fontId="8" fillId="0" borderId="0" xfId="48" applyFont="1" applyFill="1" applyAlignment="1">
      <alignment/>
    </xf>
    <xf numFmtId="38" fontId="8" fillId="0" borderId="0" xfId="48" applyFont="1" applyFill="1" applyAlignment="1">
      <alignment horizontal="right"/>
    </xf>
    <xf numFmtId="38" fontId="8" fillId="0" borderId="0" xfId="48" applyFont="1" applyFill="1" applyBorder="1" applyAlignment="1">
      <alignment horizontal="right"/>
    </xf>
    <xf numFmtId="38" fontId="8" fillId="0" borderId="0" xfId="48" applyFont="1" applyFill="1" applyBorder="1" applyAlignment="1">
      <alignment wrapText="1"/>
    </xf>
    <xf numFmtId="38" fontId="8" fillId="0" borderId="0" xfId="48" applyFont="1" applyFill="1" applyBorder="1" applyAlignment="1">
      <alignment horizontal="right" shrinkToFit="1"/>
    </xf>
    <xf numFmtId="38" fontId="8" fillId="0" borderId="0" xfId="48" applyFont="1" applyFill="1" applyBorder="1" applyAlignment="1">
      <alignment/>
    </xf>
    <xf numFmtId="38" fontId="8" fillId="0" borderId="0" xfId="48" applyFont="1" applyFill="1" applyBorder="1" applyAlignment="1">
      <alignment horizontal="left"/>
    </xf>
    <xf numFmtId="38" fontId="8" fillId="0" borderId="0" xfId="48" applyFont="1" applyFill="1" applyBorder="1" applyAlignment="1">
      <alignment shrinkToFit="1"/>
    </xf>
    <xf numFmtId="38" fontId="8" fillId="0" borderId="0" xfId="48" applyFont="1" applyFill="1" applyBorder="1" applyAlignment="1">
      <alignment horizontal="center"/>
    </xf>
    <xf numFmtId="38" fontId="8" fillId="0" borderId="0" xfId="48" applyFont="1" applyFill="1" applyAlignment="1">
      <alignment horizontal="left"/>
    </xf>
    <xf numFmtId="38" fontId="8" fillId="0" borderId="0" xfId="48" applyFont="1" applyFill="1" applyAlignment="1">
      <alignment shrinkToFit="1"/>
    </xf>
    <xf numFmtId="38" fontId="5" fillId="0" borderId="0" xfId="48" applyFont="1" applyFill="1" applyBorder="1" applyAlignment="1">
      <alignment vertical="center"/>
    </xf>
    <xf numFmtId="38" fontId="10" fillId="0" borderId="0" xfId="48" applyFont="1" applyFill="1" applyBorder="1" applyAlignment="1">
      <alignment vertical="center"/>
    </xf>
    <xf numFmtId="38" fontId="13" fillId="0" borderId="13" xfId="48" applyFont="1" applyFill="1" applyBorder="1" applyAlignment="1" applyProtection="1">
      <alignment horizontal="center" vertical="center" wrapText="1"/>
      <protection/>
    </xf>
    <xf numFmtId="0" fontId="0" fillId="0" borderId="0" xfId="0" applyFill="1" applyBorder="1" applyAlignment="1">
      <alignment vertical="top" wrapText="1"/>
    </xf>
    <xf numFmtId="38" fontId="14" fillId="0" borderId="38" xfId="48" applyFont="1" applyFill="1" applyBorder="1" applyAlignment="1" applyProtection="1">
      <alignment vertical="center"/>
      <protection/>
    </xf>
    <xf numFmtId="38" fontId="14" fillId="0" borderId="39" xfId="48" applyFont="1" applyFill="1" applyBorder="1" applyAlignment="1" applyProtection="1">
      <alignment vertical="center"/>
      <protection/>
    </xf>
    <xf numFmtId="38" fontId="14" fillId="0" borderId="40" xfId="48" applyFont="1" applyFill="1" applyBorder="1" applyAlignment="1" applyProtection="1">
      <alignment vertical="center"/>
      <protection/>
    </xf>
    <xf numFmtId="38" fontId="0" fillId="0" borderId="0" xfId="0" applyNumberFormat="1" applyFill="1" applyAlignment="1">
      <alignment/>
    </xf>
    <xf numFmtId="182" fontId="14" fillId="0" borderId="41" xfId="48" applyNumberFormat="1" applyFont="1" applyFill="1" applyBorder="1" applyAlignment="1" applyProtection="1">
      <alignment vertical="center"/>
      <protection/>
    </xf>
    <xf numFmtId="182" fontId="14" fillId="0" borderId="42" xfId="48" applyNumberFormat="1" applyFont="1" applyFill="1" applyBorder="1" applyAlignment="1" applyProtection="1">
      <alignment vertical="center"/>
      <protection/>
    </xf>
    <xf numFmtId="182" fontId="14" fillId="0" borderId="43" xfId="48" applyNumberFormat="1" applyFont="1" applyFill="1" applyBorder="1" applyAlignment="1" applyProtection="1">
      <alignment vertical="center"/>
      <protection/>
    </xf>
    <xf numFmtId="38" fontId="14" fillId="0" borderId="28" xfId="48" applyFont="1" applyFill="1" applyBorder="1" applyAlignment="1" applyProtection="1">
      <alignment/>
      <protection/>
    </xf>
    <xf numFmtId="38" fontId="14" fillId="0" borderId="0" xfId="48" applyFont="1" applyFill="1" applyBorder="1" applyAlignment="1" applyProtection="1">
      <alignment horizontal="right"/>
      <protection/>
    </xf>
    <xf numFmtId="209" fontId="14" fillId="0" borderId="14" xfId="48" applyNumberFormat="1" applyFont="1" applyFill="1" applyBorder="1" applyAlignment="1" applyProtection="1">
      <alignment/>
      <protection/>
    </xf>
    <xf numFmtId="209" fontId="14" fillId="0" borderId="41" xfId="48" applyNumberFormat="1" applyFont="1" applyFill="1" applyBorder="1" applyAlignment="1" applyProtection="1">
      <alignment/>
      <protection/>
    </xf>
    <xf numFmtId="209" fontId="14" fillId="0" borderId="42" xfId="48" applyNumberFormat="1" applyFont="1" applyFill="1" applyBorder="1" applyAlignment="1" applyProtection="1">
      <alignment/>
      <protection/>
    </xf>
    <xf numFmtId="209" fontId="14" fillId="0" borderId="43" xfId="48" applyNumberFormat="1" applyFont="1" applyFill="1" applyBorder="1" applyAlignment="1" applyProtection="1">
      <alignment/>
      <protection/>
    </xf>
    <xf numFmtId="38" fontId="7" fillId="0" borderId="0" xfId="48" applyFont="1" applyFill="1" applyBorder="1" applyAlignment="1" applyProtection="1">
      <alignment horizontal="right"/>
      <protection/>
    </xf>
    <xf numFmtId="209" fontId="14" fillId="0" borderId="41" xfId="48" applyNumberFormat="1" applyFont="1" applyFill="1" applyBorder="1" applyAlignment="1" applyProtection="1">
      <alignment horizontal="right"/>
      <protection/>
    </xf>
    <xf numFmtId="209" fontId="14" fillId="0" borderId="42" xfId="48" applyNumberFormat="1" applyFont="1" applyFill="1" applyBorder="1" applyAlignment="1" applyProtection="1">
      <alignment horizontal="right"/>
      <protection/>
    </xf>
    <xf numFmtId="209" fontId="14" fillId="0" borderId="43" xfId="48" applyNumberFormat="1" applyFont="1" applyFill="1" applyBorder="1" applyAlignment="1" applyProtection="1">
      <alignment horizontal="right"/>
      <protection/>
    </xf>
    <xf numFmtId="40" fontId="0" fillId="0" borderId="0" xfId="48" applyNumberFormat="1" applyFont="1" applyFill="1" applyAlignment="1" applyProtection="1">
      <alignment/>
      <protection/>
    </xf>
    <xf numFmtId="38" fontId="18" fillId="0" borderId="0" xfId="48" applyFont="1" applyFill="1" applyAlignment="1" applyProtection="1">
      <alignment vertical="center"/>
      <protection/>
    </xf>
    <xf numFmtId="0" fontId="2" fillId="0" borderId="0" xfId="0" applyFont="1" applyFill="1" applyBorder="1" applyAlignment="1">
      <alignment horizontal="right" vertical="center"/>
    </xf>
    <xf numFmtId="3" fontId="17" fillId="0" borderId="30" xfId="0" applyNumberFormat="1" applyFont="1" applyFill="1" applyBorder="1" applyAlignment="1">
      <alignment horizontal="right" vertical="center" shrinkToFit="1"/>
    </xf>
    <xf numFmtId="3" fontId="17" fillId="0" borderId="44" xfId="0" applyNumberFormat="1" applyFont="1" applyFill="1" applyBorder="1" applyAlignment="1">
      <alignment horizontal="right" vertical="center" shrinkToFit="1"/>
    </xf>
    <xf numFmtId="0" fontId="12" fillId="0" borderId="41" xfId="0" applyFont="1" applyFill="1" applyBorder="1" applyAlignment="1">
      <alignment horizontal="center" vertical="center"/>
    </xf>
    <xf numFmtId="37" fontId="4" fillId="0" borderId="0" xfId="0" applyNumberFormat="1" applyFont="1" applyFill="1" applyAlignment="1">
      <alignment/>
    </xf>
    <xf numFmtId="0" fontId="12" fillId="0" borderId="45" xfId="0" applyFont="1" applyFill="1" applyBorder="1" applyAlignment="1">
      <alignment horizontal="right" vertical="center"/>
    </xf>
    <xf numFmtId="0" fontId="12" fillId="0" borderId="45" xfId="0" applyFont="1" applyFill="1" applyBorder="1" applyAlignment="1">
      <alignment/>
    </xf>
    <xf numFmtId="0" fontId="0" fillId="0" borderId="0" xfId="59" applyFill="1">
      <alignment vertical="center"/>
      <protection/>
    </xf>
    <xf numFmtId="0" fontId="2" fillId="0" borderId="0" xfId="59" applyFont="1" applyFill="1">
      <alignment vertical="center"/>
      <protection/>
    </xf>
    <xf numFmtId="38" fontId="0" fillId="0" borderId="0" xfId="48" applyFont="1" applyFill="1" applyAlignment="1">
      <alignment vertical="center"/>
    </xf>
    <xf numFmtId="0" fontId="8" fillId="0" borderId="0" xfId="58" applyFont="1" applyFill="1">
      <alignment/>
      <protection/>
    </xf>
    <xf numFmtId="38" fontId="8" fillId="0" borderId="0" xfId="48" applyFont="1" applyFill="1" applyAlignment="1">
      <alignment horizontal="right" vertical="center"/>
    </xf>
    <xf numFmtId="0" fontId="8" fillId="0" borderId="0" xfId="58" applyFont="1" applyFill="1" applyAlignment="1">
      <alignment vertical="center"/>
      <protection/>
    </xf>
    <xf numFmtId="38" fontId="27" fillId="0" borderId="0" xfId="48" applyFont="1" applyFill="1" applyAlignment="1">
      <alignment horizontal="right"/>
    </xf>
    <xf numFmtId="0" fontId="27" fillId="0" borderId="0" xfId="58" applyFont="1" applyFill="1">
      <alignment/>
      <protection/>
    </xf>
    <xf numFmtId="38" fontId="13" fillId="0" borderId="0" xfId="48" applyFont="1" applyFill="1" applyAlignment="1">
      <alignment horizontal="right" vertical="center"/>
    </xf>
    <xf numFmtId="0" fontId="13" fillId="0" borderId="0" xfId="58" applyFont="1" applyFill="1" applyAlignment="1">
      <alignment vertical="center"/>
      <protection/>
    </xf>
    <xf numFmtId="38" fontId="13" fillId="0" borderId="0" xfId="48" applyFont="1" applyFill="1" applyAlignment="1">
      <alignment horizontal="right"/>
    </xf>
    <xf numFmtId="0" fontId="13" fillId="0" borderId="0" xfId="58" applyFont="1" applyFill="1">
      <alignment/>
      <protection/>
    </xf>
    <xf numFmtId="38" fontId="8" fillId="0" borderId="0" xfId="48" applyFont="1" applyFill="1" applyBorder="1" applyAlignment="1" applyProtection="1">
      <alignment horizontal="right"/>
      <protection/>
    </xf>
    <xf numFmtId="38" fontId="14" fillId="0" borderId="0" xfId="48" applyFont="1" applyFill="1" applyAlignment="1">
      <alignment horizontal="right" vertical="center"/>
    </xf>
    <xf numFmtId="0" fontId="14" fillId="0" borderId="0" xfId="58" applyFont="1" applyFill="1" applyAlignment="1">
      <alignment vertical="center"/>
      <protection/>
    </xf>
    <xf numFmtId="0" fontId="14" fillId="0" borderId="13" xfId="0" applyFont="1" applyFill="1" applyBorder="1" applyAlignment="1">
      <alignment horizontal="center" vertical="center" wrapText="1"/>
    </xf>
    <xf numFmtId="38" fontId="14" fillId="0" borderId="22" xfId="48" applyFont="1" applyFill="1" applyBorder="1" applyAlignment="1" applyProtection="1">
      <alignment horizontal="center" vertical="center"/>
      <protection/>
    </xf>
    <xf numFmtId="38" fontId="14" fillId="0" borderId="46" xfId="48" applyFont="1" applyFill="1" applyBorder="1" applyAlignment="1" applyProtection="1">
      <alignment horizontal="center" vertical="center"/>
      <protection/>
    </xf>
    <xf numFmtId="176" fontId="14" fillId="0" borderId="16" xfId="48" applyNumberFormat="1" applyFont="1" applyFill="1" applyBorder="1" applyAlignment="1" applyProtection="1">
      <alignment vertical="center"/>
      <protection/>
    </xf>
    <xf numFmtId="38" fontId="14" fillId="0" borderId="16" xfId="48" applyNumberFormat="1" applyFont="1" applyFill="1" applyBorder="1" applyAlignment="1" applyProtection="1">
      <alignment horizontal="right" vertical="center"/>
      <protection/>
    </xf>
    <xf numFmtId="38" fontId="14" fillId="0" borderId="17" xfId="48" applyNumberFormat="1" applyFont="1" applyFill="1" applyBorder="1" applyAlignment="1" applyProtection="1">
      <alignment vertical="center"/>
      <protection/>
    </xf>
    <xf numFmtId="176" fontId="14" fillId="0" borderId="21" xfId="48" applyNumberFormat="1" applyFont="1" applyFill="1" applyBorder="1" applyAlignment="1" applyProtection="1">
      <alignment vertical="center"/>
      <protection/>
    </xf>
    <xf numFmtId="38" fontId="14" fillId="0" borderId="21" xfId="48" applyNumberFormat="1" applyFont="1" applyFill="1" applyBorder="1" applyAlignment="1" applyProtection="1">
      <alignment horizontal="right" vertical="center"/>
      <protection/>
    </xf>
    <xf numFmtId="38" fontId="14" fillId="0" borderId="35" xfId="48" applyNumberFormat="1" applyFont="1" applyFill="1" applyBorder="1" applyAlignment="1" applyProtection="1">
      <alignment vertical="center"/>
      <protection/>
    </xf>
    <xf numFmtId="0" fontId="116" fillId="0" borderId="0" xfId="60" applyFont="1" applyFill="1">
      <alignment/>
      <protection/>
    </xf>
    <xf numFmtId="0" fontId="117" fillId="0" borderId="45" xfId="0" applyFont="1" applyFill="1" applyBorder="1" applyAlignment="1">
      <alignment horizontal="right" vertical="center"/>
    </xf>
    <xf numFmtId="0" fontId="117" fillId="0" borderId="0" xfId="0" applyFont="1" applyFill="1" applyAlignment="1">
      <alignment/>
    </xf>
    <xf numFmtId="0" fontId="117" fillId="0" borderId="0" xfId="0" applyFont="1" applyAlignment="1">
      <alignment/>
    </xf>
    <xf numFmtId="37" fontId="118" fillId="0" borderId="0" xfId="0" applyNumberFormat="1" applyFont="1" applyFill="1" applyAlignment="1" applyProtection="1">
      <alignment/>
      <protection/>
    </xf>
    <xf numFmtId="37" fontId="117" fillId="0" borderId="0" xfId="0" applyNumberFormat="1" applyFont="1" applyFill="1" applyAlignment="1" applyProtection="1">
      <alignment/>
      <protection/>
    </xf>
    <xf numFmtId="0" fontId="117" fillId="0" borderId="0" xfId="0" applyFont="1" applyFill="1" applyAlignment="1">
      <alignment horizontal="right"/>
    </xf>
    <xf numFmtId="0" fontId="119" fillId="0" borderId="0" xfId="0" applyFont="1" applyFill="1" applyAlignment="1">
      <alignment/>
    </xf>
    <xf numFmtId="38" fontId="97" fillId="0" borderId="0" xfId="48" applyFont="1" applyFill="1" applyAlignment="1" applyProtection="1">
      <alignment/>
      <protection/>
    </xf>
    <xf numFmtId="38" fontId="120" fillId="0" borderId="0" xfId="48" applyFont="1" applyFill="1" applyAlignment="1" applyProtection="1">
      <alignment/>
      <protection/>
    </xf>
    <xf numFmtId="0" fontId="121" fillId="0" borderId="0" xfId="0" applyFont="1" applyAlignment="1">
      <alignment/>
    </xf>
    <xf numFmtId="0" fontId="121" fillId="0" borderId="0" xfId="0" applyFont="1" applyAlignment="1">
      <alignment horizontal="left" vertical="center"/>
    </xf>
    <xf numFmtId="38" fontId="118" fillId="0" borderId="47" xfId="48" applyFont="1" applyFill="1" applyBorder="1" applyAlignment="1" applyProtection="1">
      <alignment vertical="center"/>
      <protection/>
    </xf>
    <xf numFmtId="38" fontId="118" fillId="0" borderId="38" xfId="48" applyFont="1" applyFill="1" applyBorder="1" applyAlignment="1" applyProtection="1">
      <alignment vertical="center"/>
      <protection/>
    </xf>
    <xf numFmtId="38" fontId="118" fillId="0" borderId="48" xfId="48" applyFont="1" applyFill="1" applyBorder="1" applyAlignment="1" applyProtection="1">
      <alignment vertical="center"/>
      <protection/>
    </xf>
    <xf numFmtId="182" fontId="118" fillId="0" borderId="31" xfId="48" applyNumberFormat="1" applyFont="1" applyFill="1" applyBorder="1" applyAlignment="1" applyProtection="1">
      <alignment vertical="center"/>
      <protection/>
    </xf>
    <xf numFmtId="182" fontId="118" fillId="0" borderId="41" xfId="48" applyNumberFormat="1" applyFont="1" applyFill="1" applyBorder="1" applyAlignment="1" applyProtection="1">
      <alignment vertical="center"/>
      <protection/>
    </xf>
    <xf numFmtId="182" fontId="118" fillId="0" borderId="37" xfId="48" applyNumberFormat="1" applyFont="1" applyFill="1" applyBorder="1" applyAlignment="1" applyProtection="1">
      <alignment vertical="center"/>
      <protection/>
    </xf>
    <xf numFmtId="209" fontId="118" fillId="0" borderId="36" xfId="48" applyNumberFormat="1" applyFont="1" applyFill="1" applyBorder="1" applyAlignment="1" applyProtection="1">
      <alignment/>
      <protection/>
    </xf>
    <xf numFmtId="209" fontId="118" fillId="0" borderId="41" xfId="48" applyNumberFormat="1" applyFont="1" applyFill="1" applyBorder="1" applyAlignment="1" applyProtection="1">
      <alignment/>
      <protection/>
    </xf>
    <xf numFmtId="209" fontId="118" fillId="0" borderId="37" xfId="48" applyNumberFormat="1" applyFont="1" applyFill="1" applyBorder="1" applyAlignment="1" applyProtection="1">
      <alignment/>
      <protection/>
    </xf>
    <xf numFmtId="209" fontId="118" fillId="0" borderId="31" xfId="48" applyNumberFormat="1" applyFont="1" applyFill="1" applyBorder="1" applyAlignment="1" applyProtection="1">
      <alignment horizontal="right"/>
      <protection/>
    </xf>
    <xf numFmtId="209" fontId="118" fillId="0" borderId="41" xfId="48" applyNumberFormat="1" applyFont="1" applyFill="1" applyBorder="1" applyAlignment="1" applyProtection="1">
      <alignment horizontal="right"/>
      <protection/>
    </xf>
    <xf numFmtId="209" fontId="118" fillId="0" borderId="37" xfId="48" applyNumberFormat="1" applyFont="1" applyFill="1" applyBorder="1" applyAlignment="1" applyProtection="1">
      <alignment horizontal="right"/>
      <protection/>
    </xf>
    <xf numFmtId="209" fontId="118" fillId="0" borderId="31" xfId="48" applyNumberFormat="1" applyFont="1" applyFill="1" applyBorder="1" applyAlignment="1" applyProtection="1">
      <alignment/>
      <protection/>
    </xf>
    <xf numFmtId="0" fontId="122" fillId="0" borderId="13" xfId="0" applyFont="1" applyFill="1" applyBorder="1" applyAlignment="1">
      <alignment vertical="center" wrapText="1"/>
    </xf>
    <xf numFmtId="0" fontId="123" fillId="0" borderId="13" xfId="0" applyFont="1" applyFill="1" applyBorder="1" applyAlignment="1">
      <alignment vertical="center" wrapText="1"/>
    </xf>
    <xf numFmtId="0" fontId="124" fillId="0" borderId="13" xfId="0" applyFont="1" applyFill="1" applyBorder="1" applyAlignment="1">
      <alignment horizontal="center" vertical="center" wrapText="1"/>
    </xf>
    <xf numFmtId="0" fontId="124" fillId="0" borderId="14" xfId="0" applyFont="1" applyFill="1" applyBorder="1" applyAlignment="1">
      <alignment horizontal="center" vertical="center" wrapText="1"/>
    </xf>
    <xf numFmtId="0" fontId="122" fillId="0" borderId="14" xfId="0" applyFont="1" applyFill="1" applyBorder="1" applyAlignment="1">
      <alignment horizontal="left" vertical="center" wrapText="1"/>
    </xf>
    <xf numFmtId="0" fontId="122" fillId="0" borderId="43" xfId="0" applyFont="1" applyFill="1" applyBorder="1" applyAlignment="1">
      <alignment vertical="center" wrapText="1"/>
    </xf>
    <xf numFmtId="0" fontId="125" fillId="0" borderId="18" xfId="0" applyFont="1" applyFill="1" applyBorder="1" applyAlignment="1">
      <alignment horizontal="center" vertical="center" shrinkToFit="1"/>
    </xf>
    <xf numFmtId="0" fontId="125" fillId="0" borderId="13" xfId="0" applyFont="1" applyFill="1" applyBorder="1" applyAlignment="1">
      <alignment horizontal="center" vertical="center"/>
    </xf>
    <xf numFmtId="0" fontId="125" fillId="0" borderId="24" xfId="0" applyFont="1" applyFill="1" applyBorder="1" applyAlignment="1">
      <alignment horizontal="center" vertical="center"/>
    </xf>
    <xf numFmtId="0" fontId="118" fillId="0" borderId="0" xfId="0" applyFont="1" applyFill="1" applyBorder="1" applyAlignment="1">
      <alignment horizontal="center" vertical="center" wrapText="1"/>
    </xf>
    <xf numFmtId="0" fontId="125" fillId="0" borderId="0" xfId="0" applyFont="1" applyFill="1" applyBorder="1" applyAlignment="1">
      <alignment horizontal="distributed" vertical="center" textRotation="255"/>
    </xf>
    <xf numFmtId="0" fontId="117" fillId="0" borderId="0" xfId="0" applyFont="1" applyFill="1" applyBorder="1" applyAlignment="1">
      <alignment horizontal="distributed" vertical="center"/>
    </xf>
    <xf numFmtId="0" fontId="124" fillId="0" borderId="0" xfId="0" applyFont="1" applyFill="1" applyBorder="1" applyAlignment="1">
      <alignment vertical="center" wrapText="1"/>
    </xf>
    <xf numFmtId="0" fontId="124" fillId="0" borderId="0" xfId="0" applyFont="1" applyFill="1" applyBorder="1" applyAlignment="1">
      <alignment horizontal="center" vertical="center" wrapText="1"/>
    </xf>
    <xf numFmtId="180" fontId="124" fillId="0" borderId="0" xfId="0" applyNumberFormat="1" applyFont="1" applyFill="1" applyBorder="1" applyAlignment="1">
      <alignment horizontal="center" vertical="center" wrapText="1"/>
    </xf>
    <xf numFmtId="179" fontId="125" fillId="0" borderId="0" xfId="0" applyNumberFormat="1" applyFont="1" applyFill="1" applyBorder="1" applyAlignment="1">
      <alignment horizontal="center" vertical="center" wrapText="1"/>
    </xf>
    <xf numFmtId="0" fontId="125" fillId="0" borderId="0" xfId="0" applyFont="1" applyFill="1" applyBorder="1" applyAlignment="1">
      <alignment horizontal="center" vertical="center"/>
    </xf>
    <xf numFmtId="38" fontId="117" fillId="0" borderId="28" xfId="48" applyFont="1" applyFill="1" applyBorder="1" applyAlignment="1" applyProtection="1">
      <alignment horizontal="center" vertical="center"/>
      <protection/>
    </xf>
    <xf numFmtId="0" fontId="117" fillId="0" borderId="22" xfId="0" applyFont="1" applyFill="1" applyBorder="1" applyAlignment="1">
      <alignment horizontal="center" vertical="center" wrapText="1"/>
    </xf>
    <xf numFmtId="178" fontId="117" fillId="0" borderId="22" xfId="48" applyNumberFormat="1" applyFont="1" applyFill="1" applyBorder="1" applyAlignment="1" applyProtection="1">
      <alignment horizontal="center" vertical="center"/>
      <protection/>
    </xf>
    <xf numFmtId="178" fontId="117" fillId="0" borderId="18" xfId="48" applyNumberFormat="1" applyFont="1" applyFill="1" applyBorder="1" applyAlignment="1" applyProtection="1">
      <alignment horizontal="center" vertical="center"/>
      <protection/>
    </xf>
    <xf numFmtId="178" fontId="117" fillId="0" borderId="49" xfId="48" applyNumberFormat="1" applyFont="1" applyFill="1" applyBorder="1" applyAlignment="1" applyProtection="1">
      <alignment horizontal="center" vertical="center"/>
      <protection/>
    </xf>
    <xf numFmtId="0" fontId="117" fillId="0" borderId="24" xfId="0" applyFont="1" applyFill="1" applyBorder="1" applyAlignment="1">
      <alignment horizontal="center" vertical="center" wrapText="1"/>
    </xf>
    <xf numFmtId="38" fontId="117" fillId="0" borderId="16" xfId="48" applyFont="1" applyFill="1" applyBorder="1" applyAlignment="1" applyProtection="1">
      <alignment horizontal="right" vertical="center" shrinkToFit="1"/>
      <protection locked="0"/>
    </xf>
    <xf numFmtId="0" fontId="121" fillId="0" borderId="22" xfId="0" applyFont="1" applyFill="1" applyBorder="1" applyAlignment="1">
      <alignment horizontal="center" vertical="center" shrinkToFit="1"/>
    </xf>
    <xf numFmtId="38" fontId="117" fillId="0" borderId="33" xfId="48" applyFont="1" applyFill="1" applyBorder="1" applyAlignment="1">
      <alignment vertical="center"/>
    </xf>
    <xf numFmtId="38" fontId="117" fillId="0" borderId="11" xfId="48" applyFont="1" applyFill="1" applyBorder="1" applyAlignment="1" applyProtection="1">
      <alignment horizontal="left" vertical="center"/>
      <protection/>
    </xf>
    <xf numFmtId="38" fontId="117" fillId="0" borderId="50" xfId="48" applyFont="1" applyFill="1" applyBorder="1" applyAlignment="1">
      <alignment horizontal="center" vertical="center"/>
    </xf>
    <xf numFmtId="38" fontId="117" fillId="0" borderId="10" xfId="48" applyFont="1" applyFill="1" applyBorder="1" applyAlignment="1">
      <alignment vertical="center"/>
    </xf>
    <xf numFmtId="38" fontId="117" fillId="0" borderId="0" xfId="48" applyFont="1" applyFill="1" applyBorder="1" applyAlignment="1" applyProtection="1">
      <alignment horizontal="left" vertical="center"/>
      <protection/>
    </xf>
    <xf numFmtId="38" fontId="117" fillId="0" borderId="26" xfId="48" applyFont="1" applyFill="1" applyBorder="1" applyAlignment="1">
      <alignment horizontal="right" vertical="center"/>
    </xf>
    <xf numFmtId="38" fontId="117" fillId="0" borderId="34" xfId="48" applyFont="1" applyFill="1" applyBorder="1" applyAlignment="1">
      <alignment vertical="center"/>
    </xf>
    <xf numFmtId="38" fontId="117" fillId="0" borderId="31" xfId="48" applyFont="1" applyFill="1" applyBorder="1" applyAlignment="1">
      <alignment vertical="center"/>
    </xf>
    <xf numFmtId="38" fontId="117" fillId="0" borderId="30" xfId="48" applyFont="1" applyFill="1" applyBorder="1" applyAlignment="1">
      <alignment vertical="center"/>
    </xf>
    <xf numFmtId="38" fontId="119" fillId="0" borderId="13" xfId="48" applyFont="1" applyFill="1" applyBorder="1" applyAlignment="1" applyProtection="1">
      <alignment horizontal="center" vertical="center"/>
      <protection/>
    </xf>
    <xf numFmtId="0" fontId="119" fillId="0" borderId="13" xfId="61" applyFont="1" applyFill="1" applyBorder="1" applyAlignment="1">
      <alignment horizontal="center" vertical="center"/>
      <protection/>
    </xf>
    <xf numFmtId="0" fontId="119" fillId="0" borderId="24" xfId="61" applyFont="1" applyFill="1" applyBorder="1" applyAlignment="1">
      <alignment horizontal="center" vertical="center"/>
      <protection/>
    </xf>
    <xf numFmtId="38" fontId="119" fillId="0" borderId="18" xfId="48" applyFont="1" applyFill="1" applyBorder="1" applyAlignment="1" applyProtection="1">
      <alignment horizontal="center" vertical="center"/>
      <protection/>
    </xf>
    <xf numFmtId="3" fontId="118" fillId="0" borderId="51" xfId="48" applyNumberFormat="1" applyFont="1" applyFill="1" applyBorder="1" applyAlignment="1" applyProtection="1">
      <alignment vertical="center"/>
      <protection/>
    </xf>
    <xf numFmtId="3" fontId="118" fillId="0" borderId="16" xfId="48" applyNumberFormat="1" applyFont="1" applyFill="1" applyBorder="1" applyAlignment="1" applyProtection="1">
      <alignment vertical="center"/>
      <protection/>
    </xf>
    <xf numFmtId="38" fontId="118" fillId="0" borderId="0" xfId="48" applyFont="1" applyFill="1" applyBorder="1" applyAlignment="1" applyProtection="1">
      <alignment horizontal="left"/>
      <protection/>
    </xf>
    <xf numFmtId="38" fontId="118" fillId="0" borderId="0" xfId="48" applyFont="1" applyFill="1" applyBorder="1" applyAlignment="1">
      <alignment/>
    </xf>
    <xf numFmtId="38" fontId="118" fillId="0" borderId="33" xfId="48" applyFont="1" applyFill="1" applyBorder="1" applyAlignment="1">
      <alignment/>
    </xf>
    <xf numFmtId="38" fontId="118" fillId="0" borderId="11" xfId="48" applyFont="1" applyFill="1" applyBorder="1" applyAlignment="1" applyProtection="1">
      <alignment horizontal="left"/>
      <protection/>
    </xf>
    <xf numFmtId="38" fontId="117" fillId="0" borderId="11" xfId="48" applyFont="1" applyFill="1" applyBorder="1" applyAlignment="1">
      <alignment horizontal="right"/>
    </xf>
    <xf numFmtId="38" fontId="118" fillId="0" borderId="10" xfId="48" applyFont="1" applyFill="1" applyBorder="1" applyAlignment="1">
      <alignment/>
    </xf>
    <xf numFmtId="38" fontId="118" fillId="0" borderId="0" xfId="48" applyFont="1" applyFill="1" applyBorder="1" applyAlignment="1">
      <alignment horizontal="right"/>
    </xf>
    <xf numFmtId="38" fontId="118" fillId="0" borderId="29" xfId="48" applyFont="1" applyFill="1" applyBorder="1" applyAlignment="1" applyProtection="1">
      <alignment horizontal="left"/>
      <protection/>
    </xf>
    <xf numFmtId="38" fontId="118" fillId="0" borderId="29" xfId="48" applyFont="1" applyFill="1" applyBorder="1" applyAlignment="1">
      <alignment/>
    </xf>
    <xf numFmtId="38" fontId="118" fillId="0" borderId="29" xfId="48" applyFont="1" applyFill="1" applyBorder="1" applyAlignment="1">
      <alignment horizontal="left"/>
    </xf>
    <xf numFmtId="38" fontId="118" fillId="0" borderId="29" xfId="48" applyFont="1" applyFill="1" applyBorder="1" applyAlignment="1">
      <alignment horizontal="center"/>
    </xf>
    <xf numFmtId="38" fontId="118" fillId="0" borderId="52" xfId="48" applyFont="1" applyFill="1" applyBorder="1" applyAlignment="1">
      <alignment horizontal="center"/>
    </xf>
    <xf numFmtId="38" fontId="117" fillId="0" borderId="10" xfId="48" applyFont="1" applyFill="1" applyBorder="1" applyAlignment="1">
      <alignment/>
    </xf>
    <xf numFmtId="38" fontId="117" fillId="0" borderId="0" xfId="48" applyFont="1" applyFill="1" applyBorder="1" applyAlignment="1">
      <alignment/>
    </xf>
    <xf numFmtId="38" fontId="117" fillId="0" borderId="16" xfId="48" applyFont="1" applyFill="1" applyBorder="1" applyAlignment="1" applyProtection="1">
      <alignment vertical="center"/>
      <protection/>
    </xf>
    <xf numFmtId="38" fontId="117" fillId="0" borderId="17" xfId="48" applyFont="1" applyFill="1" applyBorder="1" applyAlignment="1" applyProtection="1">
      <alignment vertical="center"/>
      <protection/>
    </xf>
    <xf numFmtId="0" fontId="110" fillId="0" borderId="0" xfId="0" applyFont="1" applyFill="1" applyAlignment="1">
      <alignment/>
    </xf>
    <xf numFmtId="0" fontId="120" fillId="0" borderId="0" xfId="0" applyFont="1" applyFill="1" applyAlignment="1">
      <alignment/>
    </xf>
    <xf numFmtId="38" fontId="118" fillId="0" borderId="0" xfId="48" applyFont="1" applyFill="1" applyBorder="1" applyAlignment="1" quotePrefix="1">
      <alignment horizontal="left"/>
    </xf>
    <xf numFmtId="38" fontId="117" fillId="0" borderId="0" xfId="48" applyFont="1" applyFill="1" applyBorder="1" applyAlignment="1" applyProtection="1">
      <alignment horizontal="left"/>
      <protection/>
    </xf>
    <xf numFmtId="0" fontId="117" fillId="0" borderId="0" xfId="0" applyNumberFormat="1" applyFont="1" applyFill="1" applyBorder="1" applyAlignment="1">
      <alignment horizontal="right"/>
    </xf>
    <xf numFmtId="0" fontId="116" fillId="0" borderId="13" xfId="0" applyNumberFormat="1" applyFont="1" applyFill="1" applyBorder="1" applyAlignment="1" quotePrefix="1">
      <alignment horizontal="center" vertical="distributed" textRotation="255"/>
    </xf>
    <xf numFmtId="0" fontId="116" fillId="0" borderId="14" xfId="0" applyNumberFormat="1" applyFont="1" applyFill="1" applyBorder="1" applyAlignment="1" quotePrefix="1">
      <alignment horizontal="center" vertical="distributed" textRotation="255"/>
    </xf>
    <xf numFmtId="0" fontId="116" fillId="0" borderId="14" xfId="0" applyNumberFormat="1" applyFont="1" applyFill="1" applyBorder="1" applyAlignment="1">
      <alignment horizontal="center" vertical="distributed" textRotation="255"/>
    </xf>
    <xf numFmtId="38" fontId="126" fillId="0" borderId="0" xfId="48" applyFont="1" applyFill="1" applyAlignment="1" quotePrefix="1">
      <alignment/>
    </xf>
    <xf numFmtId="38" fontId="118" fillId="0" borderId="0" xfId="48" applyFont="1" applyFill="1" applyAlignment="1">
      <alignment/>
    </xf>
    <xf numFmtId="177" fontId="118" fillId="0" borderId="0" xfId="48" applyNumberFormat="1" applyFont="1" applyFill="1" applyAlignment="1">
      <alignment/>
    </xf>
    <xf numFmtId="179" fontId="118" fillId="0" borderId="0" xfId="48" applyNumberFormat="1" applyFont="1" applyFill="1" applyAlignment="1" applyProtection="1">
      <alignment horizontal="left"/>
      <protection/>
    </xf>
    <xf numFmtId="179" fontId="118" fillId="0" borderId="0" xfId="48" applyNumberFormat="1" applyFont="1" applyFill="1" applyAlignment="1">
      <alignment/>
    </xf>
    <xf numFmtId="38" fontId="118" fillId="0" borderId="31" xfId="48" applyFont="1" applyFill="1" applyBorder="1" applyAlignment="1" quotePrefix="1">
      <alignment/>
    </xf>
    <xf numFmtId="38" fontId="118" fillId="0" borderId="31" xfId="48" applyFont="1" applyFill="1" applyBorder="1" applyAlignment="1" applyProtection="1">
      <alignment horizontal="left"/>
      <protection/>
    </xf>
    <xf numFmtId="177" fontId="118" fillId="0" borderId="31" xfId="48" applyNumberFormat="1" applyFont="1" applyFill="1" applyBorder="1" applyAlignment="1" applyProtection="1">
      <alignment horizontal="left"/>
      <protection/>
    </xf>
    <xf numFmtId="177" fontId="118" fillId="0" borderId="31" xfId="48" applyNumberFormat="1" applyFont="1" applyFill="1" applyBorder="1" applyAlignment="1">
      <alignment/>
    </xf>
    <xf numFmtId="179" fontId="118" fillId="0" borderId="31" xfId="48" applyNumberFormat="1" applyFont="1" applyFill="1" applyBorder="1" applyAlignment="1">
      <alignment/>
    </xf>
    <xf numFmtId="179" fontId="118" fillId="0" borderId="31" xfId="48" applyNumberFormat="1" applyFont="1" applyFill="1" applyBorder="1" applyAlignment="1" applyProtection="1">
      <alignment horizontal="left"/>
      <protection/>
    </xf>
    <xf numFmtId="177" fontId="117" fillId="0" borderId="53" xfId="48" applyNumberFormat="1" applyFont="1" applyFill="1" applyBorder="1" applyAlignment="1">
      <alignment horizontal="center" vertical="center"/>
    </xf>
    <xf numFmtId="177" fontId="117" fillId="0" borderId="54" xfId="48" applyNumberFormat="1" applyFont="1" applyFill="1" applyBorder="1" applyAlignment="1">
      <alignment horizontal="center" vertical="center"/>
    </xf>
    <xf numFmtId="177" fontId="117" fillId="0" borderId="55" xfId="48" applyNumberFormat="1" applyFont="1" applyFill="1" applyBorder="1" applyAlignment="1">
      <alignment horizontal="center" vertical="center"/>
    </xf>
    <xf numFmtId="177" fontId="117" fillId="0" borderId="56" xfId="48" applyNumberFormat="1" applyFont="1" applyFill="1" applyBorder="1" applyAlignment="1">
      <alignment horizontal="center" vertical="center"/>
    </xf>
    <xf numFmtId="179" fontId="117" fillId="0" borderId="53" xfId="48" applyNumberFormat="1" applyFont="1" applyFill="1" applyBorder="1" applyAlignment="1">
      <alignment horizontal="center" vertical="center" shrinkToFit="1"/>
    </xf>
    <xf numFmtId="179" fontId="117" fillId="0" borderId="48" xfId="48" applyNumberFormat="1" applyFont="1" applyFill="1" applyBorder="1" applyAlignment="1" applyProtection="1">
      <alignment horizontal="center" vertical="center" shrinkToFit="1"/>
      <protection/>
    </xf>
    <xf numFmtId="177" fontId="117" fillId="0" borderId="14" xfId="48" applyNumberFormat="1" applyFont="1" applyFill="1" applyBorder="1" applyAlignment="1" applyProtection="1">
      <alignment horizontal="center" vertical="center"/>
      <protection/>
    </xf>
    <xf numFmtId="177" fontId="117" fillId="0" borderId="13" xfId="48" applyNumberFormat="1" applyFont="1" applyFill="1" applyBorder="1" applyAlignment="1" applyProtection="1">
      <alignment horizontal="center" vertical="center"/>
      <protection/>
    </xf>
    <xf numFmtId="179" fontId="117" fillId="0" borderId="14" xfId="48" applyNumberFormat="1" applyFont="1" applyFill="1" applyBorder="1" applyAlignment="1" applyProtection="1">
      <alignment horizontal="center" vertical="center" shrinkToFit="1"/>
      <protection/>
    </xf>
    <xf numFmtId="179" fontId="117" fillId="0" borderId="37" xfId="48" applyNumberFormat="1" applyFont="1" applyFill="1" applyBorder="1" applyAlignment="1" applyProtection="1">
      <alignment horizontal="center" vertical="center" shrinkToFit="1"/>
      <protection/>
    </xf>
    <xf numFmtId="38" fontId="117" fillId="0" borderId="14" xfId="48" applyFont="1" applyFill="1" applyBorder="1" applyAlignment="1" applyProtection="1">
      <alignment vertical="center"/>
      <protection/>
    </xf>
    <xf numFmtId="38" fontId="117" fillId="0" borderId="41" xfId="48" applyFont="1" applyFill="1" applyBorder="1" applyAlignment="1" applyProtection="1">
      <alignment horizontal="right" vertical="center"/>
      <protection/>
    </xf>
    <xf numFmtId="38" fontId="117" fillId="0" borderId="37" xfId="48" applyFont="1" applyFill="1" applyBorder="1" applyAlignment="1" applyProtection="1">
      <alignment vertical="center"/>
      <protection/>
    </xf>
    <xf numFmtId="38" fontId="117" fillId="0" borderId="41" xfId="48" applyFont="1" applyFill="1" applyBorder="1" applyAlignment="1" applyProtection="1">
      <alignment vertical="center"/>
      <protection/>
    </xf>
    <xf numFmtId="38" fontId="120" fillId="0" borderId="0" xfId="48" applyFont="1" applyFill="1" applyAlignment="1">
      <alignment/>
    </xf>
    <xf numFmtId="38" fontId="127" fillId="0" borderId="0" xfId="48" applyFont="1" applyFill="1" applyBorder="1" applyAlignment="1" applyProtection="1" quotePrefix="1">
      <alignment horizontal="left"/>
      <protection/>
    </xf>
    <xf numFmtId="0" fontId="127" fillId="0" borderId="0" xfId="0" applyFont="1" applyFill="1" applyBorder="1" applyAlignment="1" applyProtection="1">
      <alignment horizontal="left"/>
      <protection/>
    </xf>
    <xf numFmtId="0" fontId="127" fillId="0" borderId="0" xfId="0" applyFont="1" applyFill="1" applyAlignment="1">
      <alignment/>
    </xf>
    <xf numFmtId="0" fontId="121" fillId="0" borderId="0" xfId="0" applyFont="1" applyFill="1" applyBorder="1" applyAlignment="1">
      <alignment/>
    </xf>
    <xf numFmtId="0" fontId="118" fillId="0" borderId="0" xfId="0" applyFont="1" applyFill="1" applyBorder="1" applyAlignment="1">
      <alignment/>
    </xf>
    <xf numFmtId="0" fontId="117" fillId="0" borderId="38" xfId="0" applyFont="1" applyFill="1" applyBorder="1" applyAlignment="1" applyProtection="1">
      <alignment horizontal="center"/>
      <protection/>
    </xf>
    <xf numFmtId="0" fontId="117" fillId="0" borderId="45" xfId="0" applyFont="1" applyFill="1" applyBorder="1" applyAlignment="1" applyProtection="1">
      <alignment horizontal="center"/>
      <protection/>
    </xf>
    <xf numFmtId="179" fontId="117" fillId="0" borderId="29" xfId="48" applyNumberFormat="1" applyFont="1" applyFill="1" applyBorder="1" applyAlignment="1" applyProtection="1">
      <alignment horizontal="center" vertical="center" shrinkToFit="1"/>
      <protection/>
    </xf>
    <xf numFmtId="179" fontId="117" fillId="0" borderId="52" xfId="48" applyNumberFormat="1" applyFont="1" applyFill="1" applyBorder="1" applyAlignment="1" applyProtection="1">
      <alignment horizontal="center" vertical="center" shrinkToFit="1"/>
      <protection/>
    </xf>
    <xf numFmtId="0" fontId="127" fillId="0" borderId="15" xfId="0" applyFont="1" applyFill="1" applyBorder="1" applyAlignment="1">
      <alignment/>
    </xf>
    <xf numFmtId="37" fontId="117" fillId="0" borderId="15" xfId="0" applyNumberFormat="1" applyFont="1" applyFill="1" applyBorder="1" applyAlignment="1" applyProtection="1">
      <alignment vertical="center"/>
      <protection/>
    </xf>
    <xf numFmtId="37" fontId="117" fillId="0" borderId="15" xfId="0" applyNumberFormat="1" applyFont="1" applyFill="1" applyBorder="1" applyAlignment="1" applyProtection="1">
      <alignment horizontal="right" vertical="center"/>
      <protection/>
    </xf>
    <xf numFmtId="37" fontId="117" fillId="0" borderId="17" xfId="0" applyNumberFormat="1" applyFont="1" applyFill="1" applyBorder="1" applyAlignment="1" applyProtection="1">
      <alignment vertical="center"/>
      <protection/>
    </xf>
    <xf numFmtId="0" fontId="127" fillId="0" borderId="41" xfId="0" applyFont="1" applyFill="1" applyBorder="1" applyAlignment="1">
      <alignment vertical="center"/>
    </xf>
    <xf numFmtId="37" fontId="117" fillId="0" borderId="41" xfId="0" applyNumberFormat="1" applyFont="1" applyFill="1" applyBorder="1" applyAlignment="1" applyProtection="1">
      <alignment vertical="center"/>
      <protection/>
    </xf>
    <xf numFmtId="37" fontId="117" fillId="0" borderId="37" xfId="0" applyNumberFormat="1" applyFont="1" applyFill="1" applyBorder="1" applyAlignment="1" applyProtection="1">
      <alignment vertical="center"/>
      <protection/>
    </xf>
    <xf numFmtId="37" fontId="117" fillId="0" borderId="41" xfId="0" applyNumberFormat="1" applyFont="1" applyFill="1" applyBorder="1" applyAlignment="1" applyProtection="1">
      <alignment horizontal="right" vertical="center"/>
      <protection/>
    </xf>
    <xf numFmtId="0" fontId="118" fillId="0" borderId="0" xfId="0" applyFont="1" applyFill="1" applyAlignment="1">
      <alignment/>
    </xf>
    <xf numFmtId="0" fontId="119" fillId="0" borderId="13" xfId="0" applyFont="1" applyFill="1" applyBorder="1" applyAlignment="1">
      <alignment horizontal="center" vertical="center" shrinkToFit="1"/>
    </xf>
    <xf numFmtId="0" fontId="119" fillId="0" borderId="13" xfId="0" applyFont="1" applyFill="1" applyBorder="1" applyAlignment="1">
      <alignment horizontal="center" vertical="center"/>
    </xf>
    <xf numFmtId="0" fontId="117" fillId="0" borderId="17" xfId="0" applyFont="1" applyFill="1" applyBorder="1" applyAlignment="1">
      <alignment vertical="center" shrinkToFit="1"/>
    </xf>
    <xf numFmtId="0" fontId="117" fillId="0" borderId="14" xfId="0" applyFont="1" applyFill="1" applyBorder="1" applyAlignment="1">
      <alignment horizontal="center" vertical="center"/>
    </xf>
    <xf numFmtId="0" fontId="117" fillId="0" borderId="37" xfId="0" applyFont="1" applyFill="1" applyBorder="1" applyAlignment="1">
      <alignment vertical="center" shrinkToFit="1"/>
    </xf>
    <xf numFmtId="0" fontId="117" fillId="0" borderId="11" xfId="0" applyFont="1" applyFill="1" applyBorder="1" applyAlignment="1">
      <alignment horizontal="center" vertical="center"/>
    </xf>
    <xf numFmtId="179" fontId="117" fillId="0" borderId="11" xfId="0" applyNumberFormat="1" applyFont="1" applyFill="1" applyBorder="1" applyAlignment="1">
      <alignment vertical="center"/>
    </xf>
    <xf numFmtId="0" fontId="117" fillId="0" borderId="11" xfId="0" applyFont="1" applyFill="1" applyBorder="1" applyAlignment="1">
      <alignment vertical="center" shrinkToFit="1"/>
    </xf>
    <xf numFmtId="0" fontId="117" fillId="0" borderId="17" xfId="0" applyFont="1" applyFill="1" applyBorder="1" applyAlignment="1">
      <alignment/>
    </xf>
    <xf numFmtId="0" fontId="117" fillId="0" borderId="33" xfId="0" applyFont="1" applyFill="1" applyBorder="1" applyAlignment="1">
      <alignment vertical="center" wrapText="1"/>
    </xf>
    <xf numFmtId="0" fontId="117" fillId="0" borderId="11" xfId="0" applyFont="1" applyFill="1" applyBorder="1" applyAlignment="1">
      <alignment/>
    </xf>
    <xf numFmtId="0" fontId="117" fillId="0" borderId="50" xfId="0" applyFont="1" applyFill="1" applyBorder="1" applyAlignment="1">
      <alignment/>
    </xf>
    <xf numFmtId="0" fontId="117" fillId="0" borderId="10" xfId="0" applyFont="1" applyFill="1" applyBorder="1" applyAlignment="1">
      <alignment/>
    </xf>
    <xf numFmtId="0" fontId="117" fillId="0" borderId="0" xfId="0" applyFont="1" applyFill="1" applyBorder="1" applyAlignment="1">
      <alignment/>
    </xf>
    <xf numFmtId="0" fontId="117" fillId="0" borderId="26" xfId="0" applyFont="1" applyFill="1" applyBorder="1" applyAlignment="1">
      <alignment/>
    </xf>
    <xf numFmtId="0" fontId="117" fillId="0" borderId="34" xfId="0" applyFont="1" applyFill="1" applyBorder="1" applyAlignment="1">
      <alignment vertical="top"/>
    </xf>
    <xf numFmtId="0" fontId="117" fillId="0" borderId="31" xfId="0" applyFont="1" applyFill="1" applyBorder="1" applyAlignment="1">
      <alignment/>
    </xf>
    <xf numFmtId="0" fontId="117" fillId="0" borderId="30" xfId="0" applyFont="1" applyFill="1" applyBorder="1" applyAlignment="1">
      <alignment/>
    </xf>
    <xf numFmtId="0" fontId="97" fillId="0" borderId="0" xfId="59" applyFont="1" applyFill="1">
      <alignment vertical="center"/>
      <protection/>
    </xf>
    <xf numFmtId="38" fontId="97" fillId="0" borderId="0" xfId="48" applyFont="1" applyFill="1" applyAlignment="1">
      <alignment vertical="center"/>
    </xf>
    <xf numFmtId="0" fontId="121" fillId="0" borderId="24" xfId="0" applyFont="1" applyFill="1" applyBorder="1" applyAlignment="1">
      <alignment horizontal="center" vertical="center" shrinkToFit="1"/>
    </xf>
    <xf numFmtId="0" fontId="121" fillId="0" borderId="12" xfId="0" applyFont="1" applyFill="1" applyBorder="1" applyAlignment="1">
      <alignment horizontal="center" vertical="center" shrinkToFit="1"/>
    </xf>
    <xf numFmtId="0" fontId="128" fillId="0" borderId="0" xfId="0" applyFont="1" applyFill="1" applyAlignment="1">
      <alignment vertical="center" shrinkToFit="1"/>
    </xf>
    <xf numFmtId="0" fontId="117" fillId="0" borderId="0" xfId="0" applyFont="1" applyBorder="1" applyAlignment="1">
      <alignment/>
    </xf>
    <xf numFmtId="0" fontId="117" fillId="0" borderId="13" xfId="0" applyFont="1" applyBorder="1" applyAlignment="1">
      <alignment horizontal="center" vertical="center"/>
    </xf>
    <xf numFmtId="0" fontId="117" fillId="0" borderId="24" xfId="0" applyFont="1" applyBorder="1" applyAlignment="1">
      <alignment horizontal="center" vertical="center"/>
    </xf>
    <xf numFmtId="0" fontId="117" fillId="0" borderId="57" xfId="0" applyFont="1" applyFill="1" applyBorder="1" applyAlignment="1">
      <alignment horizontal="center" vertical="center"/>
    </xf>
    <xf numFmtId="0" fontId="121" fillId="0" borderId="0" xfId="0" applyFont="1" applyFill="1" applyAlignment="1">
      <alignment/>
    </xf>
    <xf numFmtId="0" fontId="117" fillId="0" borderId="21" xfId="0" applyFont="1" applyFill="1" applyBorder="1" applyAlignment="1">
      <alignment horizontal="center" vertical="center"/>
    </xf>
    <xf numFmtId="0" fontId="117" fillId="0" borderId="35" xfId="0" applyFont="1" applyFill="1" applyBorder="1" applyAlignment="1">
      <alignment horizontal="center" vertical="center"/>
    </xf>
    <xf numFmtId="0" fontId="129" fillId="0" borderId="0" xfId="60" applyFont="1" applyFill="1">
      <alignment/>
      <protection/>
    </xf>
    <xf numFmtId="0" fontId="116" fillId="0" borderId="0" xfId="60" applyFont="1" applyFill="1" applyAlignment="1">
      <alignment horizontal="left"/>
      <protection/>
    </xf>
    <xf numFmtId="0" fontId="116" fillId="0" borderId="0" xfId="60" applyFont="1" applyFill="1" applyAlignment="1">
      <alignment shrinkToFit="1"/>
      <protection/>
    </xf>
    <xf numFmtId="0" fontId="116" fillId="0" borderId="0" xfId="60" applyFont="1" applyFill="1" applyAlignment="1">
      <alignment horizontal="left" vertical="center"/>
      <protection/>
    </xf>
    <xf numFmtId="0" fontId="116" fillId="0" borderId="0" xfId="60" applyFont="1" applyFill="1" applyAlignment="1">
      <alignment vertical="center"/>
      <protection/>
    </xf>
    <xf numFmtId="0" fontId="116" fillId="0" borderId="0" xfId="60" applyFont="1" applyFill="1" applyAlignment="1">
      <alignment vertical="center" shrinkToFit="1"/>
      <protection/>
    </xf>
    <xf numFmtId="38" fontId="119" fillId="0" borderId="13" xfId="48" applyFont="1" applyFill="1" applyBorder="1" applyAlignment="1">
      <alignment vertical="top" textRotation="255"/>
    </xf>
    <xf numFmtId="38" fontId="119" fillId="0" borderId="13" xfId="48" applyFont="1" applyFill="1" applyBorder="1" applyAlignment="1">
      <alignment horizontal="center" vertical="top" textRotation="255"/>
    </xf>
    <xf numFmtId="38" fontId="119" fillId="0" borderId="13" xfId="48" applyFont="1" applyFill="1" applyBorder="1" applyAlignment="1">
      <alignment horizontal="center" vertical="center" wrapText="1"/>
    </xf>
    <xf numFmtId="38" fontId="119" fillId="0" borderId="58" xfId="48" applyFont="1" applyFill="1" applyBorder="1" applyAlignment="1">
      <alignment horizontal="center" vertical="center" wrapText="1"/>
    </xf>
    <xf numFmtId="0" fontId="117" fillId="0" borderId="34" xfId="0" applyFont="1" applyFill="1" applyBorder="1" applyAlignment="1">
      <alignment horizontal="distributed" vertical="center"/>
    </xf>
    <xf numFmtId="38" fontId="12" fillId="0" borderId="16" xfId="48" applyFont="1" applyFill="1" applyBorder="1" applyAlignment="1" applyProtection="1">
      <alignment horizontal="right" vertical="center" shrinkToFit="1"/>
      <protection locked="0"/>
    </xf>
    <xf numFmtId="38" fontId="12" fillId="0" borderId="17" xfId="48" applyFont="1" applyFill="1" applyBorder="1" applyAlignment="1" applyProtection="1">
      <alignment horizontal="right" vertical="center" shrinkToFit="1"/>
      <protection locked="0"/>
    </xf>
    <xf numFmtId="3" fontId="14" fillId="0" borderId="16" xfId="48" applyNumberFormat="1" applyFont="1" applyFill="1" applyBorder="1" applyAlignment="1" applyProtection="1">
      <alignment vertical="center"/>
      <protection/>
    </xf>
    <xf numFmtId="3" fontId="14" fillId="0" borderId="17" xfId="48" applyNumberFormat="1" applyFont="1" applyFill="1" applyBorder="1" applyAlignment="1" applyProtection="1">
      <alignment vertical="center"/>
      <protection/>
    </xf>
    <xf numFmtId="38" fontId="12" fillId="0" borderId="23" xfId="48" applyFont="1" applyFill="1" applyBorder="1" applyAlignment="1">
      <alignment vertical="center"/>
    </xf>
    <xf numFmtId="38" fontId="12" fillId="0" borderId="59" xfId="48" applyFont="1" applyFill="1" applyBorder="1" applyAlignment="1">
      <alignment vertical="center"/>
    </xf>
    <xf numFmtId="38" fontId="12" fillId="0" borderId="60" xfId="48" applyFont="1" applyFill="1" applyBorder="1" applyAlignment="1">
      <alignment vertical="center"/>
    </xf>
    <xf numFmtId="0" fontId="12" fillId="0" borderId="14" xfId="0" applyFont="1" applyFill="1" applyBorder="1" applyAlignment="1">
      <alignment horizontal="center" vertical="center"/>
    </xf>
    <xf numFmtId="38" fontId="14" fillId="0" borderId="21" xfId="48" applyFont="1" applyFill="1" applyBorder="1" applyAlignment="1" applyProtection="1">
      <alignment vertical="center"/>
      <protection locked="0"/>
    </xf>
    <xf numFmtId="0" fontId="8" fillId="0" borderId="29" xfId="60" applyFont="1" applyFill="1" applyBorder="1" applyAlignment="1">
      <alignment vertical="center"/>
      <protection/>
    </xf>
    <xf numFmtId="49" fontId="8" fillId="0" borderId="29" xfId="60" applyNumberFormat="1" applyFont="1" applyFill="1" applyBorder="1" applyAlignment="1">
      <alignment vertical="center"/>
      <protection/>
    </xf>
    <xf numFmtId="0" fontId="8" fillId="0" borderId="29" xfId="60" applyFont="1" applyFill="1" applyBorder="1" applyAlignment="1">
      <alignment horizontal="left" vertical="top"/>
      <protection/>
    </xf>
    <xf numFmtId="0" fontId="8" fillId="0" borderId="29" xfId="60" applyFont="1" applyFill="1" applyBorder="1" applyAlignment="1">
      <alignment vertical="top" wrapText="1"/>
      <protection/>
    </xf>
    <xf numFmtId="0" fontId="8" fillId="0" borderId="29" xfId="60" applyFont="1" applyFill="1" applyBorder="1" applyAlignment="1">
      <alignment vertical="top"/>
      <protection/>
    </xf>
    <xf numFmtId="49" fontId="8" fillId="0" borderId="29" xfId="60" applyNumberFormat="1" applyFont="1" applyFill="1" applyBorder="1" applyAlignment="1">
      <alignment vertical="top"/>
      <protection/>
    </xf>
    <xf numFmtId="0" fontId="8" fillId="0" borderId="61" xfId="60" applyFont="1" applyFill="1" applyBorder="1" applyAlignment="1">
      <alignment horizontal="left" vertical="center"/>
      <protection/>
    </xf>
    <xf numFmtId="0" fontId="8" fillId="0" borderId="61" xfId="60" applyFont="1" applyFill="1" applyBorder="1" applyAlignment="1">
      <alignment vertical="center"/>
      <protection/>
    </xf>
    <xf numFmtId="49" fontId="8" fillId="0" borderId="61" xfId="60" applyNumberFormat="1" applyFont="1" applyFill="1" applyBorder="1" applyAlignment="1">
      <alignment vertical="center"/>
      <protection/>
    </xf>
    <xf numFmtId="0" fontId="8" fillId="0" borderId="59" xfId="60" applyFont="1" applyFill="1" applyBorder="1" applyAlignment="1">
      <alignment vertical="center" shrinkToFit="1"/>
      <protection/>
    </xf>
    <xf numFmtId="0" fontId="8" fillId="0" borderId="29" xfId="60" applyFont="1" applyFill="1" applyBorder="1" applyAlignment="1">
      <alignment horizontal="left" vertical="top" wrapText="1"/>
      <protection/>
    </xf>
    <xf numFmtId="14" fontId="8" fillId="0" borderId="61" xfId="60" applyNumberFormat="1" applyFont="1" applyFill="1" applyBorder="1" applyAlignment="1">
      <alignment horizontal="left" vertical="center"/>
      <protection/>
    </xf>
    <xf numFmtId="0" fontId="8" fillId="0" borderId="29" xfId="60" applyFont="1" applyFill="1" applyBorder="1" applyAlignment="1">
      <alignment horizontal="left" vertical="center"/>
      <protection/>
    </xf>
    <xf numFmtId="0" fontId="12" fillId="0" borderId="57" xfId="0" applyFont="1" applyFill="1" applyBorder="1" applyAlignment="1">
      <alignment vertical="center" shrinkToFit="1"/>
    </xf>
    <xf numFmtId="0" fontId="12" fillId="0" borderId="21" xfId="0" applyFont="1" applyFill="1" applyBorder="1" applyAlignment="1">
      <alignment horizontal="distributed" vertical="center"/>
    </xf>
    <xf numFmtId="0" fontId="12" fillId="0" borderId="35" xfId="0" applyFont="1" applyFill="1" applyBorder="1" applyAlignment="1">
      <alignment vertical="center" shrinkToFit="1"/>
    </xf>
    <xf numFmtId="0" fontId="12" fillId="0" borderId="60" xfId="0" applyFont="1" applyFill="1" applyBorder="1" applyAlignment="1">
      <alignment vertical="center" shrinkToFit="1"/>
    </xf>
    <xf numFmtId="0" fontId="12" fillId="0" borderId="37" xfId="0" applyFont="1" applyFill="1" applyBorder="1" applyAlignment="1">
      <alignment vertical="center" shrinkToFit="1"/>
    </xf>
    <xf numFmtId="38" fontId="12" fillId="0" borderId="61" xfId="48" applyFont="1" applyFill="1" applyBorder="1" applyAlignment="1">
      <alignment vertical="center"/>
    </xf>
    <xf numFmtId="0" fontId="2" fillId="0" borderId="24" xfId="0" applyFont="1" applyFill="1" applyBorder="1" applyAlignment="1">
      <alignment horizontal="center" vertical="center" shrinkToFit="1"/>
    </xf>
    <xf numFmtId="37" fontId="12" fillId="0" borderId="38" xfId="0" applyNumberFormat="1" applyFont="1" applyFill="1" applyBorder="1" applyAlignment="1" applyProtection="1">
      <alignment vertical="center"/>
      <protection/>
    </xf>
    <xf numFmtId="37" fontId="12" fillId="0" borderId="48" xfId="0" applyNumberFormat="1" applyFont="1" applyFill="1" applyBorder="1" applyAlignment="1" applyProtection="1">
      <alignment vertical="center"/>
      <protection/>
    </xf>
    <xf numFmtId="37" fontId="12" fillId="0" borderId="28" xfId="0" applyNumberFormat="1" applyFont="1" applyFill="1" applyBorder="1" applyAlignment="1" applyProtection="1">
      <alignment vertical="center"/>
      <protection/>
    </xf>
    <xf numFmtId="37" fontId="12" fillId="0" borderId="46" xfId="0" applyNumberFormat="1" applyFont="1" applyFill="1" applyBorder="1" applyAlignment="1" applyProtection="1">
      <alignment vertical="center"/>
      <protection/>
    </xf>
    <xf numFmtId="37" fontId="12" fillId="0" borderId="45" xfId="0" applyNumberFormat="1" applyFont="1" applyFill="1" applyBorder="1" applyAlignment="1" applyProtection="1">
      <alignment vertical="center"/>
      <protection/>
    </xf>
    <xf numFmtId="37" fontId="12" fillId="0" borderId="52" xfId="0" applyNumberFormat="1" applyFont="1" applyFill="1" applyBorder="1" applyAlignment="1" applyProtection="1">
      <alignment vertical="center"/>
      <protection/>
    </xf>
    <xf numFmtId="37" fontId="12" fillId="0" borderId="32" xfId="0" applyNumberFormat="1" applyFont="1" applyFill="1" applyBorder="1" applyAlignment="1" applyProtection="1">
      <alignment vertical="center"/>
      <protection/>
    </xf>
    <xf numFmtId="37" fontId="12" fillId="0" borderId="57" xfId="0" applyNumberFormat="1" applyFont="1" applyFill="1" applyBorder="1" applyAlignment="1" applyProtection="1">
      <alignment vertical="center"/>
      <protection/>
    </xf>
    <xf numFmtId="37" fontId="12" fillId="0" borderId="59" xfId="0" applyNumberFormat="1" applyFont="1" applyFill="1" applyBorder="1" applyAlignment="1" applyProtection="1">
      <alignment vertical="center"/>
      <protection/>
    </xf>
    <xf numFmtId="37" fontId="12" fillId="0" borderId="60" xfId="0" applyNumberFormat="1" applyFont="1" applyFill="1" applyBorder="1" applyAlignment="1" applyProtection="1">
      <alignment vertical="center"/>
      <protection/>
    </xf>
    <xf numFmtId="0" fontId="7" fillId="0" borderId="21" xfId="0" applyFont="1" applyFill="1" applyBorder="1" applyAlignment="1" applyProtection="1">
      <alignment horizontal="left" vertical="center"/>
      <protection/>
    </xf>
    <xf numFmtId="37" fontId="12" fillId="0" borderId="21" xfId="0" applyNumberFormat="1" applyFont="1" applyFill="1" applyBorder="1" applyAlignment="1" applyProtection="1">
      <alignment vertical="center"/>
      <protection/>
    </xf>
    <xf numFmtId="37" fontId="12" fillId="0" borderId="35" xfId="0" applyNumberFormat="1" applyFont="1" applyFill="1" applyBorder="1" applyAlignment="1" applyProtection="1">
      <alignment vertical="center"/>
      <protection/>
    </xf>
    <xf numFmtId="38" fontId="12" fillId="0" borderId="61" xfId="48" applyFont="1" applyFill="1" applyBorder="1" applyAlignment="1" applyProtection="1">
      <alignment horizontal="right" vertical="center" shrinkToFit="1"/>
      <protection locked="0"/>
    </xf>
    <xf numFmtId="38" fontId="14" fillId="0" borderId="32" xfId="48" applyFont="1" applyFill="1" applyBorder="1" applyAlignment="1" applyProtection="1">
      <alignment vertical="center"/>
      <protection locked="0"/>
    </xf>
    <xf numFmtId="176" fontId="14" fillId="0" borderId="32" xfId="48" applyNumberFormat="1" applyFont="1" applyFill="1" applyBorder="1" applyAlignment="1" applyProtection="1">
      <alignment vertical="center"/>
      <protection/>
    </xf>
    <xf numFmtId="38" fontId="14" fillId="0" borderId="32" xfId="48" applyNumberFormat="1" applyFont="1" applyFill="1" applyBorder="1" applyAlignment="1" applyProtection="1">
      <alignment horizontal="right" vertical="center"/>
      <protection/>
    </xf>
    <xf numFmtId="38" fontId="14" fillId="0" borderId="32" xfId="48" applyFont="1" applyFill="1" applyBorder="1" applyAlignment="1" applyProtection="1">
      <alignment vertical="center"/>
      <protection/>
    </xf>
    <xf numFmtId="38" fontId="14" fillId="0" borderId="57" xfId="48" applyNumberFormat="1" applyFont="1" applyFill="1" applyBorder="1" applyAlignment="1" applyProtection="1">
      <alignment vertical="center"/>
      <protection/>
    </xf>
    <xf numFmtId="3" fontId="17" fillId="0" borderId="32" xfId="0" applyNumberFormat="1" applyFont="1" applyFill="1" applyBorder="1" applyAlignment="1">
      <alignment horizontal="right" vertical="center" shrinkToFit="1"/>
    </xf>
    <xf numFmtId="3" fontId="17" fillId="0" borderId="57" xfId="0" applyNumberFormat="1" applyFont="1" applyFill="1" applyBorder="1" applyAlignment="1">
      <alignment horizontal="right" vertical="center" shrinkToFit="1"/>
    </xf>
    <xf numFmtId="38" fontId="12" fillId="0" borderId="14" xfId="48" applyFont="1" applyFill="1" applyBorder="1" applyAlignment="1" applyProtection="1">
      <alignment vertical="center"/>
      <protection/>
    </xf>
    <xf numFmtId="38" fontId="12" fillId="0" borderId="41" xfId="48" applyFont="1" applyFill="1" applyBorder="1" applyAlignment="1" applyProtection="1">
      <alignment horizontal="right" vertical="center"/>
      <protection/>
    </xf>
    <xf numFmtId="38" fontId="12" fillId="0" borderId="37" xfId="48" applyFont="1" applyFill="1" applyBorder="1" applyAlignment="1" applyProtection="1">
      <alignment vertical="center"/>
      <protection/>
    </xf>
    <xf numFmtId="0" fontId="8" fillId="0" borderId="61" xfId="60" applyFont="1" applyFill="1" applyBorder="1" applyAlignment="1">
      <alignment vertical="center" shrinkToFit="1"/>
      <protection/>
    </xf>
    <xf numFmtId="37" fontId="12" fillId="0" borderId="53" xfId="0" applyNumberFormat="1" applyFont="1" applyFill="1" applyBorder="1" applyAlignment="1" applyProtection="1">
      <alignment vertical="center"/>
      <protection/>
    </xf>
    <xf numFmtId="37" fontId="12" fillId="0" borderId="29" xfId="0" applyNumberFormat="1" applyFont="1" applyFill="1" applyBorder="1" applyAlignment="1" applyProtection="1">
      <alignment vertical="center"/>
      <protection/>
    </xf>
    <xf numFmtId="0" fontId="8" fillId="0" borderId="22" xfId="60" applyFont="1" applyFill="1" applyBorder="1" applyAlignment="1">
      <alignment vertical="center"/>
      <protection/>
    </xf>
    <xf numFmtId="49" fontId="8" fillId="0" borderId="22" xfId="60" applyNumberFormat="1" applyFont="1" applyFill="1" applyBorder="1" applyAlignment="1">
      <alignment vertical="center"/>
      <protection/>
    </xf>
    <xf numFmtId="0" fontId="8" fillId="0" borderId="45" xfId="60" applyFont="1" applyFill="1" applyBorder="1" applyAlignment="1">
      <alignment vertical="center" shrinkToFit="1"/>
      <protection/>
    </xf>
    <xf numFmtId="38" fontId="14" fillId="0" borderId="28" xfId="48" applyFont="1" applyFill="1" applyBorder="1" applyAlignment="1" applyProtection="1">
      <alignment horizontal="right"/>
      <protection/>
    </xf>
    <xf numFmtId="209" fontId="14" fillId="0" borderId="59" xfId="48" applyNumberFormat="1" applyFont="1" applyFill="1" applyBorder="1" applyAlignment="1" applyProtection="1">
      <alignment/>
      <protection/>
    </xf>
    <xf numFmtId="209" fontId="14" fillId="0" borderId="59" xfId="48" applyNumberFormat="1" applyFont="1" applyFill="1" applyBorder="1" applyAlignment="1" applyProtection="1">
      <alignment horizontal="right"/>
      <protection/>
    </xf>
    <xf numFmtId="38" fontId="14" fillId="0" borderId="62" xfId="48" applyFont="1" applyFill="1" applyBorder="1" applyAlignment="1" applyProtection="1">
      <alignment horizontal="right"/>
      <protection/>
    </xf>
    <xf numFmtId="209" fontId="14" fillId="0" borderId="63" xfId="48" applyNumberFormat="1" applyFont="1" applyFill="1" applyBorder="1" applyAlignment="1" applyProtection="1">
      <alignment horizontal="right"/>
      <protection/>
    </xf>
    <xf numFmtId="38" fontId="14" fillId="0" borderId="64" xfId="48" applyFont="1" applyFill="1" applyBorder="1" applyAlignment="1" applyProtection="1">
      <alignment horizontal="right"/>
      <protection/>
    </xf>
    <xf numFmtId="209" fontId="14" fillId="0" borderId="65" xfId="48" applyNumberFormat="1" applyFont="1" applyFill="1" applyBorder="1" applyAlignment="1" applyProtection="1">
      <alignment horizontal="right"/>
      <protection/>
    </xf>
    <xf numFmtId="38" fontId="14" fillId="0" borderId="66" xfId="48" applyFont="1" applyFill="1" applyBorder="1" applyAlignment="1" applyProtection="1">
      <alignment horizontal="right"/>
      <protection/>
    </xf>
    <xf numFmtId="209" fontId="14" fillId="0" borderId="67" xfId="48" applyNumberFormat="1" applyFont="1" applyFill="1" applyBorder="1" applyAlignment="1" applyProtection="1">
      <alignment horizontal="right"/>
      <protection/>
    </xf>
    <xf numFmtId="38" fontId="14" fillId="0" borderId="46" xfId="48" applyFont="1" applyFill="1" applyBorder="1" applyAlignment="1" applyProtection="1">
      <alignment horizontal="right"/>
      <protection/>
    </xf>
    <xf numFmtId="209" fontId="14" fillId="0" borderId="60" xfId="48" applyNumberFormat="1" applyFont="1" applyFill="1" applyBorder="1" applyAlignment="1" applyProtection="1">
      <alignment horizontal="right"/>
      <protection/>
    </xf>
    <xf numFmtId="38" fontId="12" fillId="0" borderId="59" xfId="48" applyFont="1" applyFill="1" applyBorder="1" applyAlignment="1" applyProtection="1">
      <alignment horizontal="right" vertical="center" shrinkToFit="1"/>
      <protection/>
    </xf>
    <xf numFmtId="38" fontId="12" fillId="0" borderId="60" xfId="48" applyFont="1" applyFill="1" applyBorder="1" applyAlignment="1" applyProtection="1">
      <alignment horizontal="right" vertical="center" shrinkToFit="1"/>
      <protection/>
    </xf>
    <xf numFmtId="38" fontId="12" fillId="0" borderId="21" xfId="48" applyFont="1" applyFill="1" applyBorder="1" applyAlignment="1" applyProtection="1">
      <alignment horizontal="right" vertical="center" shrinkToFit="1"/>
      <protection locked="0"/>
    </xf>
    <xf numFmtId="3" fontId="14" fillId="0" borderId="68" xfId="61" applyNumberFormat="1" applyFont="1" applyFill="1" applyBorder="1" applyAlignment="1">
      <alignment vertical="center"/>
      <protection/>
    </xf>
    <xf numFmtId="3" fontId="14" fillId="0" borderId="21" xfId="48" applyNumberFormat="1" applyFont="1" applyFill="1" applyBorder="1" applyAlignment="1" applyProtection="1">
      <alignment vertical="center"/>
      <protection/>
    </xf>
    <xf numFmtId="3" fontId="14" fillId="0" borderId="21" xfId="61" applyNumberFormat="1" applyFont="1" applyFill="1" applyBorder="1" applyAlignment="1">
      <alignment vertical="center"/>
      <protection/>
    </xf>
    <xf numFmtId="3" fontId="14" fillId="0" borderId="35" xfId="48" applyNumberFormat="1" applyFont="1" applyFill="1" applyBorder="1" applyAlignment="1" applyProtection="1">
      <alignment vertical="center"/>
      <protection/>
    </xf>
    <xf numFmtId="38" fontId="12" fillId="0" borderId="21" xfId="48" applyFont="1" applyFill="1" applyBorder="1" applyAlignment="1" applyProtection="1">
      <alignment vertical="center"/>
      <protection/>
    </xf>
    <xf numFmtId="38" fontId="12" fillId="0" borderId="21" xfId="48" applyFont="1" applyFill="1" applyBorder="1" applyAlignment="1" applyProtection="1">
      <alignment horizontal="right" vertical="center"/>
      <protection/>
    </xf>
    <xf numFmtId="38" fontId="12" fillId="0" borderId="35" xfId="48" applyFont="1" applyFill="1" applyBorder="1" applyAlignment="1" applyProtection="1">
      <alignment horizontal="right" vertical="center"/>
      <protection/>
    </xf>
    <xf numFmtId="38" fontId="12" fillId="0" borderId="61" xfId="48" applyFont="1" applyFill="1" applyBorder="1" applyAlignment="1" applyProtection="1">
      <alignment vertical="center"/>
      <protection/>
    </xf>
    <xf numFmtId="38" fontId="12" fillId="0" borderId="59" xfId="48" applyFont="1" applyFill="1" applyBorder="1" applyAlignment="1" applyProtection="1">
      <alignment vertical="center"/>
      <protection/>
    </xf>
    <xf numFmtId="38" fontId="12" fillId="0" borderId="59" xfId="48" applyFont="1" applyFill="1" applyBorder="1" applyAlignment="1" applyProtection="1">
      <alignment horizontal="right" vertical="center"/>
      <protection/>
    </xf>
    <xf numFmtId="38" fontId="12" fillId="0" borderId="60" xfId="48" applyFont="1" applyFill="1" applyBorder="1" applyAlignment="1" applyProtection="1">
      <alignment vertical="center"/>
      <protection/>
    </xf>
    <xf numFmtId="37" fontId="12" fillId="0" borderId="22" xfId="0" applyNumberFormat="1" applyFont="1" applyFill="1" applyBorder="1" applyAlignment="1" applyProtection="1">
      <alignment vertical="center"/>
      <protection/>
    </xf>
    <xf numFmtId="38" fontId="14" fillId="0" borderId="45" xfId="48" applyFont="1" applyFill="1" applyBorder="1" applyAlignment="1" applyProtection="1">
      <alignment/>
      <protection/>
    </xf>
    <xf numFmtId="38" fontId="14" fillId="0" borderId="45" xfId="48" applyFont="1" applyFill="1" applyBorder="1" applyAlignment="1" applyProtection="1">
      <alignment horizontal="right"/>
      <protection/>
    </xf>
    <xf numFmtId="38" fontId="14" fillId="0" borderId="69" xfId="48" applyFont="1" applyFill="1" applyBorder="1" applyAlignment="1" applyProtection="1">
      <alignment horizontal="right"/>
      <protection/>
    </xf>
    <xf numFmtId="38" fontId="14" fillId="0" borderId="70" xfId="48" applyFont="1" applyFill="1" applyBorder="1" applyAlignment="1" applyProtection="1">
      <alignment horizontal="right"/>
      <protection/>
    </xf>
    <xf numFmtId="38" fontId="14" fillId="0" borderId="52" xfId="48" applyFont="1" applyFill="1" applyBorder="1" applyAlignment="1" applyProtection="1">
      <alignment horizontal="right"/>
      <protection/>
    </xf>
    <xf numFmtId="38" fontId="12" fillId="0" borderId="22" xfId="48" applyFont="1" applyFill="1" applyBorder="1" applyAlignment="1" applyProtection="1">
      <alignment horizontal="right" vertical="center" shrinkToFit="1"/>
      <protection locked="0"/>
    </xf>
    <xf numFmtId="3" fontId="14" fillId="0" borderId="22" xfId="48" applyNumberFormat="1" applyFont="1" applyFill="1" applyBorder="1" applyAlignment="1" applyProtection="1">
      <alignment vertical="center"/>
      <protection/>
    </xf>
    <xf numFmtId="0" fontId="8" fillId="0" borderId="28" xfId="60" applyFont="1" applyFill="1" applyBorder="1" applyAlignment="1">
      <alignment vertical="center" shrinkToFit="1"/>
      <protection/>
    </xf>
    <xf numFmtId="56" fontId="8" fillId="0" borderId="59" xfId="60" applyNumberFormat="1" applyFont="1" applyFill="1" applyBorder="1" applyAlignment="1">
      <alignment vertical="center" shrinkToFit="1"/>
      <protection/>
    </xf>
    <xf numFmtId="0" fontId="8" fillId="0" borderId="45" xfId="60" applyFont="1" applyFill="1" applyBorder="1" applyAlignment="1">
      <alignment vertical="center" wrapText="1"/>
      <protection/>
    </xf>
    <xf numFmtId="38" fontId="14" fillId="0" borderId="38" xfId="48" applyFont="1" applyFill="1" applyBorder="1" applyAlignment="1" applyProtection="1">
      <alignment/>
      <protection/>
    </xf>
    <xf numFmtId="38" fontId="14" fillId="0" borderId="38" xfId="48" applyFont="1" applyFill="1" applyBorder="1" applyAlignment="1" applyProtection="1">
      <alignment horizontal="right"/>
      <protection/>
    </xf>
    <xf numFmtId="38" fontId="14" fillId="0" borderId="39" xfId="48" applyFont="1" applyFill="1" applyBorder="1" applyAlignment="1" applyProtection="1">
      <alignment horizontal="right"/>
      <protection/>
    </xf>
    <xf numFmtId="38" fontId="14" fillId="0" borderId="40" xfId="48" applyFont="1" applyFill="1" applyBorder="1" applyAlignment="1" applyProtection="1">
      <alignment horizontal="right"/>
      <protection/>
    </xf>
    <xf numFmtId="38" fontId="14" fillId="0" borderId="11" xfId="48" applyFont="1" applyFill="1" applyBorder="1" applyAlignment="1" applyProtection="1">
      <alignment horizontal="right"/>
      <protection/>
    </xf>
    <xf numFmtId="38" fontId="14" fillId="0" borderId="48" xfId="48" applyFont="1" applyFill="1" applyBorder="1" applyAlignment="1" applyProtection="1">
      <alignment horizontal="right"/>
      <protection/>
    </xf>
    <xf numFmtId="38" fontId="12" fillId="0" borderId="32" xfId="48" applyFont="1" applyFill="1" applyBorder="1" applyAlignment="1" applyProtection="1">
      <alignment horizontal="right" vertical="center" shrinkToFit="1"/>
      <protection locked="0"/>
    </xf>
    <xf numFmtId="38" fontId="12" fillId="0" borderId="54" xfId="48" applyFont="1" applyFill="1" applyBorder="1" applyAlignment="1" applyProtection="1">
      <alignment horizontal="right" vertical="center" shrinkToFit="1"/>
      <protection/>
    </xf>
    <xf numFmtId="38" fontId="12" fillId="0" borderId="57" xfId="48" applyFont="1" applyFill="1" applyBorder="1" applyAlignment="1" applyProtection="1">
      <alignment horizontal="right" vertical="center" shrinkToFit="1"/>
      <protection/>
    </xf>
    <xf numFmtId="0" fontId="8" fillId="0" borderId="22" xfId="60" applyFont="1" applyFill="1" applyBorder="1" applyAlignment="1">
      <alignment vertical="center" wrapText="1"/>
      <protection/>
    </xf>
    <xf numFmtId="0" fontId="8" fillId="0" borderId="29" xfId="60" applyFont="1" applyFill="1" applyBorder="1" applyAlignment="1">
      <alignment vertical="center" wrapText="1"/>
      <protection/>
    </xf>
    <xf numFmtId="0" fontId="8" fillId="0" borderId="61" xfId="60" applyFont="1" applyFill="1" applyBorder="1" applyAlignment="1">
      <alignment vertical="center" wrapText="1"/>
      <protection/>
    </xf>
    <xf numFmtId="38" fontId="12" fillId="0" borderId="61" xfId="48" applyFont="1" applyFill="1" applyBorder="1" applyAlignment="1" applyProtection="1">
      <alignment horizontal="right" vertical="center" shrinkToFit="1"/>
      <protection/>
    </xf>
    <xf numFmtId="38" fontId="12" fillId="0" borderId="21" xfId="48" applyFont="1" applyFill="1" applyBorder="1" applyAlignment="1" applyProtection="1">
      <alignment horizontal="right" vertical="center" shrinkToFit="1"/>
      <protection/>
    </xf>
    <xf numFmtId="37" fontId="12" fillId="0" borderId="0" xfId="0" applyNumberFormat="1" applyFont="1" applyFill="1" applyBorder="1" applyAlignment="1" applyProtection="1">
      <alignment vertical="center"/>
      <protection/>
    </xf>
    <xf numFmtId="37" fontId="12" fillId="0" borderId="67" xfId="0" applyNumberFormat="1" applyFont="1" applyFill="1" applyBorder="1" applyAlignment="1" applyProtection="1">
      <alignment vertical="center"/>
      <protection/>
    </xf>
    <xf numFmtId="0" fontId="8" fillId="0" borderId="14" xfId="60" applyFont="1" applyFill="1" applyBorder="1" applyAlignment="1">
      <alignment horizontal="left" vertical="center"/>
      <protection/>
    </xf>
    <xf numFmtId="0" fontId="8" fillId="0" borderId="14" xfId="60" applyFont="1" applyFill="1" applyBorder="1" applyAlignment="1">
      <alignment vertical="center"/>
      <protection/>
    </xf>
    <xf numFmtId="49" fontId="8" fillId="0" borderId="14" xfId="60" applyNumberFormat="1" applyFont="1" applyFill="1" applyBorder="1" applyAlignment="1">
      <alignment vertical="center"/>
      <protection/>
    </xf>
    <xf numFmtId="0" fontId="8" fillId="0" borderId="41" xfId="60" applyFont="1" applyFill="1" applyBorder="1" applyAlignment="1">
      <alignment vertical="center" shrinkToFit="1"/>
      <protection/>
    </xf>
    <xf numFmtId="38" fontId="12" fillId="0" borderId="32" xfId="48" applyFont="1" applyFill="1" applyBorder="1" applyAlignment="1" applyProtection="1">
      <alignment horizontal="right" vertical="center" shrinkToFit="1"/>
      <protection/>
    </xf>
    <xf numFmtId="3" fontId="14" fillId="0" borderId="56" xfId="61" applyNumberFormat="1" applyFont="1" applyFill="1" applyBorder="1" applyAlignment="1">
      <alignment vertical="center"/>
      <protection/>
    </xf>
    <xf numFmtId="3" fontId="14" fillId="0" borderId="32" xfId="61" applyNumberFormat="1" applyFont="1" applyFill="1" applyBorder="1" applyAlignment="1">
      <alignment vertical="center"/>
      <protection/>
    </xf>
    <xf numFmtId="3" fontId="14" fillId="0" borderId="32" xfId="48" applyNumberFormat="1" applyFont="1" applyFill="1" applyBorder="1" applyAlignment="1" applyProtection="1">
      <alignment vertical="center"/>
      <protection/>
    </xf>
    <xf numFmtId="3" fontId="14" fillId="0" borderId="57" xfId="48" applyNumberFormat="1" applyFont="1" applyFill="1" applyBorder="1" applyAlignment="1" applyProtection="1">
      <alignment vertical="center"/>
      <protection/>
    </xf>
    <xf numFmtId="38" fontId="12" fillId="0" borderId="32" xfId="48" applyFont="1" applyFill="1" applyBorder="1" applyAlignment="1" applyProtection="1">
      <alignment vertical="center"/>
      <protection/>
    </xf>
    <xf numFmtId="38" fontId="12" fillId="0" borderId="32" xfId="48" applyFont="1" applyFill="1" applyBorder="1" applyAlignment="1" applyProtection="1">
      <alignment horizontal="right" vertical="center"/>
      <protection/>
    </xf>
    <xf numFmtId="38" fontId="12" fillId="0" borderId="57" xfId="48" applyFont="1" applyFill="1" applyBorder="1" applyAlignment="1" applyProtection="1">
      <alignment horizontal="right" vertical="center"/>
      <protection/>
    </xf>
    <xf numFmtId="38" fontId="12" fillId="0" borderId="54" xfId="48" applyFont="1" applyFill="1" applyBorder="1" applyAlignment="1" applyProtection="1">
      <alignment vertical="center"/>
      <protection/>
    </xf>
    <xf numFmtId="38" fontId="12" fillId="0" borderId="54" xfId="48" applyFont="1" applyFill="1" applyBorder="1" applyAlignment="1" applyProtection="1">
      <alignment horizontal="right" vertical="center"/>
      <protection/>
    </xf>
    <xf numFmtId="38" fontId="12" fillId="0" borderId="57" xfId="48" applyFont="1" applyFill="1" applyBorder="1" applyAlignment="1" applyProtection="1">
      <alignment vertical="center"/>
      <protection/>
    </xf>
    <xf numFmtId="37" fontId="12" fillId="0" borderId="61" xfId="0" applyNumberFormat="1" applyFont="1" applyFill="1" applyBorder="1" applyAlignment="1" applyProtection="1">
      <alignment vertical="center"/>
      <protection/>
    </xf>
    <xf numFmtId="3" fontId="14" fillId="0" borderId="68" xfId="48" applyNumberFormat="1" applyFont="1" applyFill="1" applyBorder="1" applyAlignment="1" applyProtection="1">
      <alignment vertical="center"/>
      <protection/>
    </xf>
    <xf numFmtId="0" fontId="8" fillId="0" borderId="28" xfId="60" applyFont="1" applyFill="1" applyBorder="1" applyAlignment="1">
      <alignment vertical="center" wrapText="1"/>
      <protection/>
    </xf>
    <xf numFmtId="38" fontId="12" fillId="0" borderId="61" xfId="48" applyFont="1" applyFill="1" applyBorder="1" applyAlignment="1" applyProtection="1">
      <alignment horizontal="right" vertical="center"/>
      <protection/>
    </xf>
    <xf numFmtId="38" fontId="12" fillId="0" borderId="60" xfId="48" applyFont="1" applyFill="1" applyBorder="1" applyAlignment="1" applyProtection="1">
      <alignment horizontal="right" vertical="center"/>
      <protection/>
    </xf>
    <xf numFmtId="3" fontId="14" fillId="0" borderId="71" xfId="61" applyNumberFormat="1" applyFont="1" applyFill="1" applyBorder="1" applyAlignment="1">
      <alignment vertical="center"/>
      <protection/>
    </xf>
    <xf numFmtId="3" fontId="14" fillId="0" borderId="22" xfId="61" applyNumberFormat="1" applyFont="1" applyFill="1" applyBorder="1" applyAlignment="1">
      <alignment vertical="center"/>
      <protection/>
    </xf>
    <xf numFmtId="3" fontId="14" fillId="0" borderId="46" xfId="48" applyNumberFormat="1" applyFont="1" applyFill="1" applyBorder="1" applyAlignment="1" applyProtection="1">
      <alignment vertical="center"/>
      <protection/>
    </xf>
    <xf numFmtId="38" fontId="12" fillId="0" borderId="29" xfId="48" applyFont="1" applyFill="1" applyBorder="1" applyAlignment="1" applyProtection="1">
      <alignment vertical="center"/>
      <protection/>
    </xf>
    <xf numFmtId="38" fontId="12" fillId="0" borderId="29" xfId="48" applyFont="1" applyFill="1" applyBorder="1" applyAlignment="1" applyProtection="1">
      <alignment horizontal="right" vertical="center"/>
      <protection/>
    </xf>
    <xf numFmtId="38" fontId="12" fillId="0" borderId="52" xfId="48" applyFont="1" applyFill="1" applyBorder="1" applyAlignment="1" applyProtection="1">
      <alignment horizontal="right" vertical="center"/>
      <protection/>
    </xf>
    <xf numFmtId="37" fontId="12" fillId="0" borderId="66" xfId="0" applyNumberFormat="1" applyFont="1" applyFill="1" applyBorder="1" applyAlignment="1" applyProtection="1">
      <alignment vertical="center"/>
      <protection/>
    </xf>
    <xf numFmtId="56" fontId="8" fillId="0" borderId="45" xfId="60" applyNumberFormat="1" applyFont="1" applyFill="1" applyBorder="1" applyAlignment="1">
      <alignment vertical="center" shrinkToFit="1"/>
      <protection/>
    </xf>
    <xf numFmtId="38" fontId="12" fillId="0" borderId="45" xfId="48" applyFont="1" applyFill="1" applyBorder="1" applyAlignment="1" applyProtection="1">
      <alignment vertical="center"/>
      <protection/>
    </xf>
    <xf numFmtId="38" fontId="12" fillId="0" borderId="45" xfId="48" applyFont="1" applyFill="1" applyBorder="1" applyAlignment="1" applyProtection="1">
      <alignment horizontal="right" vertical="center"/>
      <protection/>
    </xf>
    <xf numFmtId="38" fontId="12" fillId="0" borderId="52" xfId="48" applyFont="1" applyFill="1" applyBorder="1" applyAlignment="1" applyProtection="1">
      <alignment vertical="center"/>
      <protection/>
    </xf>
    <xf numFmtId="49" fontId="8" fillId="0" borderId="28" xfId="60" applyNumberFormat="1" applyFont="1" applyFill="1" applyBorder="1" applyAlignment="1">
      <alignment vertical="center"/>
      <protection/>
    </xf>
    <xf numFmtId="49" fontId="8" fillId="0" borderId="45" xfId="60" applyNumberFormat="1" applyFont="1" applyFill="1" applyBorder="1" applyAlignment="1">
      <alignment vertical="center"/>
      <protection/>
    </xf>
    <xf numFmtId="49" fontId="8" fillId="0" borderId="59" xfId="60" applyNumberFormat="1" applyFont="1" applyFill="1" applyBorder="1" applyAlignment="1">
      <alignment vertical="center"/>
      <protection/>
    </xf>
    <xf numFmtId="37" fontId="12" fillId="0" borderId="45" xfId="0" applyNumberFormat="1" applyFont="1" applyFill="1" applyBorder="1" applyAlignment="1" applyProtection="1">
      <alignment horizontal="right" vertical="center"/>
      <protection/>
    </xf>
    <xf numFmtId="187" fontId="8" fillId="0" borderId="59" xfId="60" applyNumberFormat="1" applyFont="1" applyFill="1" applyBorder="1" applyAlignment="1">
      <alignment vertical="top" shrinkToFit="1"/>
      <protection/>
    </xf>
    <xf numFmtId="38" fontId="12" fillId="0" borderId="35" xfId="48" applyFont="1" applyFill="1" applyBorder="1" applyAlignment="1" applyProtection="1">
      <alignment vertical="center"/>
      <protection/>
    </xf>
    <xf numFmtId="37" fontId="12" fillId="0" borderId="45" xfId="0" applyNumberFormat="1" applyFont="1" applyFill="1" applyBorder="1" applyAlignment="1" applyProtection="1">
      <alignment horizontal="right" vertical="center" wrapText="1"/>
      <protection/>
    </xf>
    <xf numFmtId="38" fontId="12" fillId="0" borderId="23" xfId="48" applyFont="1" applyFill="1" applyBorder="1" applyAlignment="1" applyProtection="1">
      <alignment vertical="center"/>
      <protection/>
    </xf>
    <xf numFmtId="38" fontId="12" fillId="0" borderId="61" xfId="48" applyNumberFormat="1" applyFont="1" applyFill="1" applyBorder="1" applyAlignment="1" applyProtection="1">
      <alignment horizontal="right" vertical="center" shrinkToFit="1"/>
      <protection locked="0"/>
    </xf>
    <xf numFmtId="3" fontId="14" fillId="0" borderId="53" xfId="48" applyNumberFormat="1" applyFont="1" applyFill="1" applyBorder="1" applyAlignment="1" applyProtection="1">
      <alignment vertical="center"/>
      <protection/>
    </xf>
    <xf numFmtId="3" fontId="14" fillId="0" borderId="48" xfId="48" applyNumberFormat="1" applyFont="1" applyFill="1" applyBorder="1" applyAlignment="1" applyProtection="1">
      <alignment vertical="center"/>
      <protection/>
    </xf>
    <xf numFmtId="0" fontId="8" fillId="0" borderId="0" xfId="60" applyFont="1" applyFill="1" applyBorder="1" applyAlignment="1">
      <alignment vertical="center"/>
      <protection/>
    </xf>
    <xf numFmtId="38" fontId="12" fillId="0" borderId="23" xfId="48" applyFont="1" applyFill="1" applyBorder="1" applyAlignment="1" applyProtection="1">
      <alignment horizontal="right" vertical="center"/>
      <protection/>
    </xf>
    <xf numFmtId="3" fontId="17" fillId="0" borderId="72" xfId="0" applyNumberFormat="1" applyFont="1" applyFill="1" applyBorder="1" applyAlignment="1">
      <alignment horizontal="right" vertical="center" shrinkToFit="1"/>
    </xf>
    <xf numFmtId="3" fontId="17" fillId="0" borderId="56" xfId="0" applyNumberFormat="1" applyFont="1" applyFill="1" applyBorder="1" applyAlignment="1">
      <alignment horizontal="right" vertical="center" shrinkToFit="1"/>
    </xf>
    <xf numFmtId="3" fontId="17" fillId="0" borderId="54" xfId="0" applyNumberFormat="1" applyFont="1" applyFill="1" applyBorder="1" applyAlignment="1">
      <alignment horizontal="right" vertical="center" shrinkToFit="1"/>
    </xf>
    <xf numFmtId="3" fontId="17" fillId="0" borderId="73" xfId="0" applyNumberFormat="1" applyFont="1" applyFill="1" applyBorder="1" applyAlignment="1">
      <alignment horizontal="right" vertical="center" shrinkToFit="1"/>
    </xf>
    <xf numFmtId="3" fontId="17" fillId="0" borderId="68"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3" fontId="17" fillId="0" borderId="60" xfId="0" applyNumberFormat="1" applyFont="1" applyFill="1" applyBorder="1" applyAlignment="1">
      <alignment horizontal="right" vertical="center" shrinkToFit="1"/>
    </xf>
    <xf numFmtId="3" fontId="17" fillId="0" borderId="59" xfId="0" applyNumberFormat="1" applyFont="1" applyFill="1" applyBorder="1" applyAlignment="1">
      <alignment horizontal="right" vertical="center" shrinkToFit="1"/>
    </xf>
    <xf numFmtId="3" fontId="17" fillId="0" borderId="23" xfId="0" applyNumberFormat="1" applyFont="1" applyFill="1" applyBorder="1" applyAlignment="1">
      <alignment horizontal="right" vertical="center" shrinkToFit="1"/>
    </xf>
    <xf numFmtId="3" fontId="17" fillId="0" borderId="35" xfId="0" applyNumberFormat="1" applyFont="1" applyFill="1" applyBorder="1" applyAlignment="1">
      <alignment horizontal="right" vertical="center" shrinkToFit="1"/>
    </xf>
    <xf numFmtId="3" fontId="17" fillId="0" borderId="74" xfId="0" applyNumberFormat="1" applyFont="1" applyFill="1" applyBorder="1" applyAlignment="1">
      <alignment horizontal="right" vertical="center" shrinkToFit="1"/>
    </xf>
    <xf numFmtId="3" fontId="17" fillId="0" borderId="75" xfId="0" applyNumberFormat="1" applyFont="1" applyFill="1" applyBorder="1" applyAlignment="1">
      <alignment horizontal="right" vertical="center" shrinkToFit="1"/>
    </xf>
    <xf numFmtId="3" fontId="17" fillId="0" borderId="61" xfId="0" applyNumberFormat="1" applyFont="1" applyFill="1" applyBorder="1" applyAlignment="1">
      <alignment horizontal="right" vertical="center" shrinkToFit="1"/>
    </xf>
    <xf numFmtId="220" fontId="12" fillId="0" borderId="16" xfId="48" applyNumberFormat="1" applyFont="1" applyFill="1" applyBorder="1" applyAlignment="1" applyProtection="1">
      <alignment vertical="center"/>
      <protection/>
    </xf>
    <xf numFmtId="220" fontId="117" fillId="0" borderId="16" xfId="48" applyNumberFormat="1" applyFont="1" applyFill="1" applyBorder="1" applyAlignment="1" applyProtection="1">
      <alignment vertical="center"/>
      <protection/>
    </xf>
    <xf numFmtId="220" fontId="117" fillId="0" borderId="15" xfId="48" applyNumberFormat="1" applyFont="1" applyFill="1" applyBorder="1" applyAlignment="1" applyProtection="1">
      <alignment vertical="center"/>
      <protection/>
    </xf>
    <xf numFmtId="220" fontId="12" fillId="0" borderId="32" xfId="48" applyNumberFormat="1" applyFont="1" applyFill="1" applyBorder="1" applyAlignment="1" applyProtection="1">
      <alignment vertical="center"/>
      <protection locked="0"/>
    </xf>
    <xf numFmtId="220" fontId="12" fillId="0" borderId="21" xfId="48" applyNumberFormat="1" applyFont="1" applyFill="1" applyBorder="1" applyAlignment="1" applyProtection="1">
      <alignment vertical="center"/>
      <protection/>
    </xf>
    <xf numFmtId="220" fontId="12" fillId="0" borderId="32" xfId="48" applyNumberFormat="1" applyFont="1" applyFill="1" applyBorder="1" applyAlignment="1" applyProtection="1">
      <alignment vertical="center"/>
      <protection/>
    </xf>
    <xf numFmtId="220" fontId="12" fillId="0" borderId="54" xfId="48" applyNumberFormat="1" applyFont="1" applyFill="1" applyBorder="1" applyAlignment="1" applyProtection="1">
      <alignment vertical="center"/>
      <protection/>
    </xf>
    <xf numFmtId="220" fontId="12" fillId="0" borderId="21" xfId="48" applyNumberFormat="1" applyFont="1" applyFill="1" applyBorder="1" applyAlignment="1" applyProtection="1">
      <alignment vertical="center"/>
      <protection locked="0"/>
    </xf>
    <xf numFmtId="220" fontId="12" fillId="0" borderId="23" xfId="48" applyNumberFormat="1" applyFont="1" applyFill="1" applyBorder="1" applyAlignment="1" applyProtection="1">
      <alignment vertical="center"/>
      <protection/>
    </xf>
    <xf numFmtId="220" fontId="12" fillId="0" borderId="22" xfId="48" applyNumberFormat="1" applyFont="1" applyFill="1" applyBorder="1" applyAlignment="1" applyProtection="1">
      <alignment vertical="center"/>
      <protection locked="0"/>
    </xf>
    <xf numFmtId="220" fontId="12" fillId="0" borderId="22" xfId="48" applyNumberFormat="1" applyFont="1" applyFill="1" applyBorder="1" applyAlignment="1" applyProtection="1">
      <alignment vertical="center"/>
      <protection/>
    </xf>
    <xf numFmtId="220" fontId="12" fillId="0" borderId="28" xfId="48" applyNumberFormat="1" applyFont="1" applyFill="1" applyBorder="1" applyAlignment="1" applyProtection="1">
      <alignment vertical="center"/>
      <protection/>
    </xf>
    <xf numFmtId="220" fontId="12" fillId="0" borderId="14" xfId="48" applyNumberFormat="1" applyFont="1" applyFill="1" applyBorder="1" applyAlignment="1" applyProtection="1">
      <alignment vertical="center"/>
      <protection/>
    </xf>
    <xf numFmtId="220" fontId="117" fillId="0" borderId="14" xfId="48" applyNumberFormat="1" applyFont="1" applyFill="1" applyBorder="1" applyAlignment="1" applyProtection="1">
      <alignment vertical="center"/>
      <protection/>
    </xf>
    <xf numFmtId="220" fontId="117" fillId="0" borderId="29" xfId="48" applyNumberFormat="1" applyFont="1" applyFill="1" applyBorder="1" applyAlignment="1" applyProtection="1">
      <alignment vertical="center"/>
      <protection/>
    </xf>
    <xf numFmtId="220" fontId="117" fillId="0" borderId="41" xfId="48" applyNumberFormat="1" applyFont="1" applyFill="1" applyBorder="1" applyAlignment="1" applyProtection="1">
      <alignment vertical="center"/>
      <protection/>
    </xf>
    <xf numFmtId="220" fontId="12" fillId="0" borderId="61" xfId="48" applyNumberFormat="1" applyFont="1" applyFill="1" applyBorder="1" applyAlignment="1" applyProtection="1">
      <alignment vertical="center"/>
      <protection/>
    </xf>
    <xf numFmtId="220" fontId="12" fillId="0" borderId="17" xfId="48" applyNumberFormat="1" applyFont="1" applyFill="1" applyBorder="1" applyAlignment="1" applyProtection="1">
      <alignment vertical="center"/>
      <protection/>
    </xf>
    <xf numFmtId="220" fontId="12" fillId="0" borderId="61" xfId="48" applyNumberFormat="1" applyFont="1" applyFill="1" applyBorder="1" applyAlignment="1" applyProtection="1">
      <alignment vertical="center"/>
      <protection locked="0"/>
    </xf>
    <xf numFmtId="220" fontId="12" fillId="0" borderId="60" xfId="48" applyNumberFormat="1" applyFont="1" applyFill="1" applyBorder="1" applyAlignment="1" applyProtection="1">
      <alignment vertical="center"/>
      <protection/>
    </xf>
    <xf numFmtId="220" fontId="12" fillId="0" borderId="35" xfId="48" applyNumberFormat="1" applyFont="1" applyFill="1" applyBorder="1" applyAlignment="1" applyProtection="1">
      <alignment vertical="center"/>
      <protection/>
    </xf>
    <xf numFmtId="220" fontId="12" fillId="0" borderId="46" xfId="48" applyNumberFormat="1" applyFont="1" applyFill="1" applyBorder="1" applyAlignment="1" applyProtection="1">
      <alignment vertical="center"/>
      <protection/>
    </xf>
    <xf numFmtId="220" fontId="12" fillId="0" borderId="37" xfId="48" applyNumberFormat="1" applyFont="1" applyFill="1" applyBorder="1" applyAlignment="1" applyProtection="1">
      <alignment vertical="center"/>
      <protection/>
    </xf>
    <xf numFmtId="220" fontId="12" fillId="0" borderId="29" xfId="48" applyNumberFormat="1" applyFont="1" applyFill="1" applyBorder="1" applyAlignment="1" applyProtection="1">
      <alignment vertical="center"/>
      <protection locked="0"/>
    </xf>
    <xf numFmtId="220" fontId="12" fillId="0" borderId="57" xfId="48" applyNumberFormat="1" applyFont="1" applyFill="1" applyBorder="1" applyAlignment="1" applyProtection="1">
      <alignment vertical="center"/>
      <protection/>
    </xf>
    <xf numFmtId="220" fontId="12" fillId="0" borderId="51" xfId="0" applyNumberFormat="1" applyFont="1" applyFill="1" applyBorder="1" applyAlignment="1">
      <alignment vertical="center"/>
    </xf>
    <xf numFmtId="220" fontId="12" fillId="0" borderId="16" xfId="0" applyNumberFormat="1" applyFont="1" applyFill="1" applyBorder="1" applyAlignment="1">
      <alignment vertical="center"/>
    </xf>
    <xf numFmtId="220" fontId="12" fillId="0" borderId="17" xfId="0" applyNumberFormat="1" applyFont="1" applyFill="1" applyBorder="1" applyAlignment="1">
      <alignment vertical="center"/>
    </xf>
    <xf numFmtId="220" fontId="12" fillId="0" borderId="75" xfId="0" applyNumberFormat="1" applyFont="1" applyFill="1" applyBorder="1" applyAlignment="1">
      <alignment vertical="center"/>
    </xf>
    <xf numFmtId="220" fontId="12" fillId="0" borderId="61" xfId="0" applyNumberFormat="1" applyFont="1" applyFill="1" applyBorder="1" applyAlignment="1">
      <alignment vertical="center"/>
    </xf>
    <xf numFmtId="220" fontId="12" fillId="0" borderId="60" xfId="0" applyNumberFormat="1" applyFont="1" applyFill="1" applyBorder="1" applyAlignment="1">
      <alignment vertical="center"/>
    </xf>
    <xf numFmtId="220" fontId="12" fillId="0" borderId="21" xfId="0" applyNumberFormat="1" applyFont="1" applyFill="1" applyBorder="1" applyAlignment="1">
      <alignment vertical="center"/>
    </xf>
    <xf numFmtId="220" fontId="12" fillId="0" borderId="35" xfId="0" applyNumberFormat="1" applyFont="1" applyFill="1" applyBorder="1" applyAlignment="1">
      <alignment vertical="center"/>
    </xf>
    <xf numFmtId="220" fontId="12" fillId="0" borderId="68" xfId="0" applyNumberFormat="1" applyFont="1" applyFill="1" applyBorder="1" applyAlignment="1">
      <alignment vertical="center"/>
    </xf>
    <xf numFmtId="220" fontId="12" fillId="0" borderId="56" xfId="0" applyNumberFormat="1" applyFont="1" applyFill="1" applyBorder="1" applyAlignment="1">
      <alignment vertical="center"/>
    </xf>
    <xf numFmtId="220" fontId="12" fillId="0" borderId="32" xfId="0" applyNumberFormat="1" applyFont="1" applyFill="1" applyBorder="1" applyAlignment="1">
      <alignment vertical="center"/>
    </xf>
    <xf numFmtId="220" fontId="12" fillId="0" borderId="57" xfId="0" applyNumberFormat="1" applyFont="1" applyFill="1" applyBorder="1" applyAlignment="1">
      <alignment vertical="center"/>
    </xf>
    <xf numFmtId="220" fontId="12" fillId="0" borderId="0" xfId="0" applyNumberFormat="1" applyFont="1" applyFill="1" applyBorder="1" applyAlignment="1">
      <alignment vertical="center"/>
    </xf>
    <xf numFmtId="220" fontId="12" fillId="0" borderId="22" xfId="0" applyNumberFormat="1" applyFont="1" applyFill="1" applyBorder="1" applyAlignment="1">
      <alignment vertical="center"/>
    </xf>
    <xf numFmtId="220" fontId="12" fillId="0" borderId="46" xfId="0" applyNumberFormat="1" applyFont="1" applyFill="1" applyBorder="1" applyAlignment="1">
      <alignment vertical="center"/>
    </xf>
    <xf numFmtId="220" fontId="20" fillId="0" borderId="76" xfId="0" applyNumberFormat="1" applyFont="1" applyFill="1" applyBorder="1" applyAlignment="1">
      <alignment horizontal="right" vertical="center" shrinkToFit="1"/>
    </xf>
    <xf numFmtId="220" fontId="20" fillId="0" borderId="15" xfId="0" applyNumberFormat="1" applyFont="1" applyFill="1" applyBorder="1" applyAlignment="1">
      <alignment horizontal="right" vertical="center" shrinkToFit="1"/>
    </xf>
    <xf numFmtId="220" fontId="20" fillId="0" borderId="37" xfId="0" applyNumberFormat="1" applyFont="1" applyFill="1" applyBorder="1" applyAlignment="1">
      <alignment horizontal="right" vertical="center" shrinkToFit="1"/>
    </xf>
    <xf numFmtId="220" fontId="20" fillId="0" borderId="77" xfId="0" applyNumberFormat="1" applyFont="1" applyFill="1" applyBorder="1" applyAlignment="1">
      <alignment horizontal="right" vertical="center" shrinkToFit="1"/>
    </xf>
    <xf numFmtId="220" fontId="20" fillId="0" borderId="59" xfId="0" applyNumberFormat="1" applyFont="1" applyFill="1" applyBorder="1" applyAlignment="1">
      <alignment horizontal="right" vertical="center" shrinkToFit="1"/>
    </xf>
    <xf numFmtId="220" fontId="20" fillId="0" borderId="61" xfId="0" applyNumberFormat="1" applyFont="1" applyFill="1" applyBorder="1" applyAlignment="1">
      <alignment horizontal="right" vertical="center" shrinkToFit="1"/>
    </xf>
    <xf numFmtId="220" fontId="20" fillId="0" borderId="57" xfId="0" applyNumberFormat="1" applyFont="1" applyFill="1" applyBorder="1" applyAlignment="1">
      <alignment horizontal="right" vertical="center" shrinkToFit="1"/>
    </xf>
    <xf numFmtId="220" fontId="20" fillId="0" borderId="78" xfId="0" applyNumberFormat="1" applyFont="1" applyFill="1" applyBorder="1" applyAlignment="1">
      <alignment horizontal="right" vertical="center" shrinkToFit="1"/>
    </xf>
    <xf numFmtId="220" fontId="20" fillId="0" borderId="23" xfId="0" applyNumberFormat="1" applyFont="1" applyFill="1" applyBorder="1" applyAlignment="1">
      <alignment horizontal="right" vertical="center" shrinkToFit="1"/>
    </xf>
    <xf numFmtId="220" fontId="20" fillId="0" borderId="21" xfId="0" applyNumberFormat="1" applyFont="1" applyFill="1" applyBorder="1" applyAlignment="1">
      <alignment horizontal="right" vertical="center" shrinkToFit="1"/>
    </xf>
    <xf numFmtId="220" fontId="20" fillId="0" borderId="35" xfId="0" applyNumberFormat="1" applyFont="1" applyFill="1" applyBorder="1" applyAlignment="1">
      <alignment horizontal="right" vertical="center" shrinkToFit="1"/>
    </xf>
    <xf numFmtId="220" fontId="20" fillId="0" borderId="34" xfId="0" applyNumberFormat="1" applyFont="1" applyFill="1" applyBorder="1" applyAlignment="1">
      <alignment horizontal="right" vertical="center" shrinkToFit="1"/>
    </xf>
    <xf numFmtId="220" fontId="20" fillId="0" borderId="41" xfId="0" applyNumberFormat="1" applyFont="1" applyFill="1" applyBorder="1" applyAlignment="1">
      <alignment horizontal="right" vertical="center" shrinkToFit="1"/>
    </xf>
    <xf numFmtId="220" fontId="39" fillId="0" borderId="15" xfId="0" applyNumberFormat="1" applyFont="1" applyFill="1" applyBorder="1" applyAlignment="1">
      <alignment vertical="center" shrinkToFit="1"/>
    </xf>
    <xf numFmtId="220" fontId="39" fillId="0" borderId="17" xfId="0" applyNumberFormat="1" applyFont="1" applyFill="1" applyBorder="1" applyAlignment="1">
      <alignment vertical="center" shrinkToFit="1"/>
    </xf>
    <xf numFmtId="220" fontId="39" fillId="0" borderId="79" xfId="0" applyNumberFormat="1" applyFont="1" applyFill="1" applyBorder="1" applyAlignment="1">
      <alignment vertical="center" shrinkToFit="1"/>
    </xf>
    <xf numFmtId="220" fontId="39" fillId="0" borderId="59" xfId="0" applyNumberFormat="1" applyFont="1" applyFill="1" applyBorder="1" applyAlignment="1">
      <alignment vertical="center" shrinkToFit="1"/>
    </xf>
    <xf numFmtId="220" fontId="39" fillId="0" borderId="61" xfId="0" applyNumberFormat="1" applyFont="1" applyFill="1" applyBorder="1" applyAlignment="1">
      <alignment vertical="center" shrinkToFit="1"/>
    </xf>
    <xf numFmtId="220" fontId="39" fillId="0" borderId="21" xfId="0" applyNumberFormat="1" applyFont="1" applyFill="1" applyBorder="1" applyAlignment="1">
      <alignment vertical="center" shrinkToFit="1"/>
    </xf>
    <xf numFmtId="220" fontId="39" fillId="0" borderId="60" xfId="0" applyNumberFormat="1" applyFont="1" applyFill="1" applyBorder="1" applyAlignment="1">
      <alignment vertical="center" shrinkToFit="1"/>
    </xf>
    <xf numFmtId="220" fontId="39" fillId="0" borderId="67" xfId="0" applyNumberFormat="1" applyFont="1" applyFill="1" applyBorder="1" applyAlignment="1">
      <alignment vertical="center" shrinkToFit="1"/>
    </xf>
    <xf numFmtId="220" fontId="39" fillId="0" borderId="23" xfId="0" applyNumberFormat="1" applyFont="1" applyFill="1" applyBorder="1" applyAlignment="1">
      <alignment vertical="center" shrinkToFit="1"/>
    </xf>
    <xf numFmtId="220" fontId="39" fillId="0" borderId="35" xfId="0" applyNumberFormat="1" applyFont="1" applyFill="1" applyBorder="1" applyAlignment="1">
      <alignment vertical="center" shrinkToFit="1"/>
    </xf>
    <xf numFmtId="220" fontId="39" fillId="0" borderId="80" xfId="0" applyNumberFormat="1" applyFont="1" applyFill="1" applyBorder="1" applyAlignment="1">
      <alignment vertical="center" shrinkToFit="1"/>
    </xf>
    <xf numFmtId="220" fontId="39" fillId="0" borderId="41" xfId="0" applyNumberFormat="1" applyFont="1" applyFill="1" applyBorder="1" applyAlignment="1">
      <alignment vertical="center" shrinkToFit="1"/>
    </xf>
    <xf numFmtId="220" fontId="39" fillId="0" borderId="37" xfId="0" applyNumberFormat="1" applyFont="1" applyFill="1" applyBorder="1" applyAlignment="1">
      <alignment vertical="center" shrinkToFit="1"/>
    </xf>
    <xf numFmtId="220" fontId="39" fillId="0" borderId="31" xfId="0" applyNumberFormat="1" applyFont="1" applyFill="1" applyBorder="1" applyAlignment="1">
      <alignment vertical="center" shrinkToFit="1"/>
    </xf>
    <xf numFmtId="220" fontId="130" fillId="0" borderId="41" xfId="0" applyNumberFormat="1" applyFont="1" applyFill="1" applyBorder="1" applyAlignment="1">
      <alignment vertical="center" shrinkToFit="1"/>
    </xf>
    <xf numFmtId="220" fontId="130" fillId="0" borderId="14" xfId="0" applyNumberFormat="1" applyFont="1" applyFill="1" applyBorder="1" applyAlignment="1">
      <alignment vertical="center" shrinkToFit="1"/>
    </xf>
    <xf numFmtId="220" fontId="130" fillId="0" borderId="37" xfId="0" applyNumberFormat="1" applyFont="1" applyFill="1" applyBorder="1" applyAlignment="1">
      <alignment vertical="center" shrinkToFit="1"/>
    </xf>
    <xf numFmtId="220" fontId="130" fillId="0" borderId="31" xfId="0" applyNumberFormat="1" applyFont="1" applyFill="1" applyBorder="1" applyAlignment="1">
      <alignment vertical="center" shrinkToFit="1"/>
    </xf>
    <xf numFmtId="220" fontId="117" fillId="0" borderId="81" xfId="0" applyNumberFormat="1" applyFont="1" applyFill="1" applyBorder="1" applyAlignment="1">
      <alignment horizontal="right" vertical="center"/>
    </xf>
    <xf numFmtId="220" fontId="117" fillId="0" borderId="16" xfId="0" applyNumberFormat="1" applyFont="1" applyFill="1" applyBorder="1" applyAlignment="1">
      <alignment horizontal="right" vertical="center"/>
    </xf>
    <xf numFmtId="220" fontId="12" fillId="0" borderId="82" xfId="0" applyNumberFormat="1" applyFont="1" applyFill="1" applyBorder="1" applyAlignment="1">
      <alignment horizontal="right" vertical="center"/>
    </xf>
    <xf numFmtId="220" fontId="12" fillId="0" borderId="32" xfId="0" applyNumberFormat="1" applyFont="1" applyFill="1" applyBorder="1" applyAlignment="1">
      <alignment horizontal="right" vertical="center"/>
    </xf>
    <xf numFmtId="220" fontId="12" fillId="0" borderId="83" xfId="0" applyNumberFormat="1" applyFont="1" applyFill="1" applyBorder="1" applyAlignment="1">
      <alignment horizontal="right" vertical="center"/>
    </xf>
    <xf numFmtId="220" fontId="12" fillId="0" borderId="21" xfId="0" applyNumberFormat="1" applyFont="1" applyFill="1" applyBorder="1" applyAlignment="1">
      <alignment horizontal="right" vertical="center"/>
    </xf>
    <xf numFmtId="220" fontId="12" fillId="0" borderId="84" xfId="0" applyNumberFormat="1" applyFont="1" applyFill="1" applyBorder="1" applyAlignment="1">
      <alignment horizontal="right" vertical="center"/>
    </xf>
    <xf numFmtId="220" fontId="12" fillId="0" borderId="61" xfId="0" applyNumberFormat="1" applyFont="1" applyFill="1" applyBorder="1" applyAlignment="1">
      <alignment horizontal="right" vertical="center"/>
    </xf>
    <xf numFmtId="220" fontId="12" fillId="0" borderId="85" xfId="0" applyNumberFormat="1" applyFont="1" applyFill="1" applyBorder="1" applyAlignment="1">
      <alignment horizontal="right" vertical="center"/>
    </xf>
    <xf numFmtId="220" fontId="12" fillId="0" borderId="14" xfId="0" applyNumberFormat="1" applyFont="1" applyFill="1" applyBorder="1" applyAlignment="1">
      <alignment horizontal="right" vertical="center"/>
    </xf>
    <xf numFmtId="220" fontId="12" fillId="0" borderId="23" xfId="0" applyNumberFormat="1" applyFont="1" applyFill="1" applyBorder="1" applyAlignment="1">
      <alignment horizontal="right" vertical="center"/>
    </xf>
    <xf numFmtId="220" fontId="117" fillId="0" borderId="85" xfId="0" applyNumberFormat="1" applyFont="1" applyFill="1" applyBorder="1" applyAlignment="1">
      <alignment horizontal="right" vertical="center"/>
    </xf>
    <xf numFmtId="220" fontId="117" fillId="0" borderId="14" xfId="0" applyNumberFormat="1" applyFont="1" applyFill="1" applyBorder="1" applyAlignment="1">
      <alignment horizontal="right" vertical="center"/>
    </xf>
    <xf numFmtId="220" fontId="117" fillId="0" borderId="81" xfId="0" applyNumberFormat="1" applyFont="1" applyFill="1" applyBorder="1" applyAlignment="1">
      <alignment vertical="center"/>
    </xf>
    <xf numFmtId="220" fontId="117" fillId="0" borderId="16" xfId="0" applyNumberFormat="1" applyFont="1" applyFill="1" applyBorder="1" applyAlignment="1">
      <alignment vertical="center"/>
    </xf>
    <xf numFmtId="220" fontId="13" fillId="0" borderId="83" xfId="0" applyNumberFormat="1" applyFont="1" applyFill="1" applyBorder="1" applyAlignment="1">
      <alignment horizontal="center" vertical="center"/>
    </xf>
    <xf numFmtId="220" fontId="117" fillId="0" borderId="85" xfId="0" applyNumberFormat="1" applyFont="1" applyFill="1" applyBorder="1" applyAlignment="1">
      <alignment vertical="center"/>
    </xf>
    <xf numFmtId="220" fontId="117" fillId="0" borderId="14" xfId="0" applyNumberFormat="1" applyFont="1" applyFill="1" applyBorder="1" applyAlignment="1">
      <alignment vertical="center"/>
    </xf>
    <xf numFmtId="220" fontId="12" fillId="0" borderId="84" xfId="0" applyNumberFormat="1" applyFont="1" applyFill="1" applyBorder="1" applyAlignment="1">
      <alignment vertical="center"/>
    </xf>
    <xf numFmtId="220" fontId="12" fillId="0" borderId="59" xfId="0" applyNumberFormat="1" applyFont="1" applyFill="1" applyBorder="1" applyAlignment="1">
      <alignment vertical="center"/>
    </xf>
    <xf numFmtId="220" fontId="12" fillId="0" borderId="83" xfId="0" applyNumberFormat="1" applyFont="1" applyFill="1" applyBorder="1" applyAlignment="1">
      <alignment vertical="center"/>
    </xf>
    <xf numFmtId="220" fontId="12" fillId="0" borderId="23" xfId="0" applyNumberFormat="1" applyFont="1" applyFill="1" applyBorder="1" applyAlignment="1">
      <alignment vertical="center"/>
    </xf>
    <xf numFmtId="220" fontId="12" fillId="0" borderId="82" xfId="0" applyNumberFormat="1" applyFont="1" applyFill="1" applyBorder="1" applyAlignment="1">
      <alignment vertical="center"/>
    </xf>
    <xf numFmtId="220" fontId="117" fillId="0" borderId="29" xfId="48" applyNumberFormat="1" applyFont="1" applyFill="1" applyBorder="1" applyAlignment="1">
      <alignment vertical="center" shrinkToFit="1"/>
    </xf>
    <xf numFmtId="220" fontId="117" fillId="0" borderId="52" xfId="48" applyNumberFormat="1" applyFont="1" applyFill="1" applyBorder="1" applyAlignment="1">
      <alignment vertical="center" shrinkToFit="1"/>
    </xf>
    <xf numFmtId="220" fontId="12" fillId="0" borderId="32" xfId="59" applyNumberFormat="1" applyFont="1" applyFill="1" applyBorder="1">
      <alignment vertical="center"/>
      <protection/>
    </xf>
    <xf numFmtId="220" fontId="12" fillId="0" borderId="32" xfId="48" applyNumberFormat="1" applyFont="1" applyFill="1" applyBorder="1" applyAlignment="1">
      <alignment vertical="center" shrinkToFit="1"/>
    </xf>
    <xf numFmtId="220" fontId="12" fillId="0" borderId="57" xfId="59" applyNumberFormat="1" applyFont="1" applyFill="1" applyBorder="1">
      <alignment vertical="center"/>
      <protection/>
    </xf>
    <xf numFmtId="220" fontId="12" fillId="0" borderId="21" xfId="59" applyNumberFormat="1" applyFont="1" applyFill="1" applyBorder="1">
      <alignment vertical="center"/>
      <protection/>
    </xf>
    <xf numFmtId="220" fontId="12" fillId="0" borderId="21" xfId="48" applyNumberFormat="1" applyFont="1" applyFill="1" applyBorder="1" applyAlignment="1">
      <alignment vertical="center" shrinkToFit="1"/>
    </xf>
    <xf numFmtId="220" fontId="12" fillId="0" borderId="35" xfId="59" applyNumberFormat="1" applyFont="1" applyFill="1" applyBorder="1">
      <alignment vertical="center"/>
      <protection/>
    </xf>
    <xf numFmtId="220" fontId="12" fillId="0" borderId="22" xfId="59" applyNumberFormat="1" applyFont="1" applyFill="1" applyBorder="1">
      <alignment vertical="center"/>
      <protection/>
    </xf>
    <xf numFmtId="220" fontId="12" fillId="0" borderId="22" xfId="48" applyNumberFormat="1" applyFont="1" applyFill="1" applyBorder="1" applyAlignment="1">
      <alignment vertical="center" shrinkToFit="1"/>
    </xf>
    <xf numFmtId="220" fontId="12" fillId="0" borderId="46" xfId="59" applyNumberFormat="1" applyFont="1" applyFill="1" applyBorder="1">
      <alignment vertical="center"/>
      <protection/>
    </xf>
    <xf numFmtId="220" fontId="12" fillId="0" borderId="61" xfId="59" applyNumberFormat="1" applyFont="1" applyFill="1" applyBorder="1">
      <alignment vertical="center"/>
      <protection/>
    </xf>
    <xf numFmtId="220" fontId="12" fillId="0" borderId="61" xfId="48" applyNumberFormat="1" applyFont="1" applyFill="1" applyBorder="1" applyAlignment="1">
      <alignment vertical="center" shrinkToFit="1"/>
    </xf>
    <xf numFmtId="220" fontId="12" fillId="0" borderId="60" xfId="59" applyNumberFormat="1" applyFont="1" applyFill="1" applyBorder="1">
      <alignment vertical="center"/>
      <protection/>
    </xf>
    <xf numFmtId="220" fontId="118" fillId="0" borderId="10" xfId="0" applyNumberFormat="1" applyFont="1" applyFill="1" applyBorder="1" applyAlignment="1">
      <alignment vertical="center"/>
    </xf>
    <xf numFmtId="220" fontId="118" fillId="0" borderId="86" xfId="0" applyNumberFormat="1" applyFont="1" applyFill="1" applyBorder="1" applyAlignment="1">
      <alignment vertical="center"/>
    </xf>
    <xf numFmtId="220" fontId="14" fillId="0" borderId="57" xfId="0" applyNumberFormat="1" applyFont="1" applyFill="1" applyBorder="1" applyAlignment="1">
      <alignment vertical="center"/>
    </xf>
    <xf numFmtId="220" fontId="118" fillId="0" borderId="50" xfId="0" applyNumberFormat="1" applyFont="1" applyFill="1" applyBorder="1" applyAlignment="1">
      <alignment vertical="center"/>
    </xf>
    <xf numFmtId="220" fontId="118" fillId="0" borderId="87" xfId="0" applyNumberFormat="1" applyFont="1" applyFill="1" applyBorder="1" applyAlignment="1">
      <alignment vertical="center"/>
    </xf>
    <xf numFmtId="220" fontId="14" fillId="0" borderId="35" xfId="0" applyNumberFormat="1" applyFont="1" applyFill="1" applyBorder="1" applyAlignment="1">
      <alignment vertical="center"/>
    </xf>
    <xf numFmtId="220" fontId="118" fillId="0" borderId="88" xfId="0" applyNumberFormat="1" applyFont="1" applyFill="1" applyBorder="1" applyAlignment="1">
      <alignment vertical="center"/>
    </xf>
    <xf numFmtId="220" fontId="14" fillId="0" borderId="89" xfId="0" applyNumberFormat="1" applyFont="1" applyFill="1" applyBorder="1" applyAlignment="1">
      <alignment vertical="center"/>
    </xf>
    <xf numFmtId="220" fontId="14" fillId="0" borderId="46" xfId="0" applyNumberFormat="1" applyFont="1" applyFill="1" applyBorder="1" applyAlignment="1">
      <alignment vertical="center"/>
    </xf>
    <xf numFmtId="220" fontId="118" fillId="0" borderId="73" xfId="0" applyNumberFormat="1" applyFont="1" applyFill="1" applyBorder="1" applyAlignment="1">
      <alignment vertical="center"/>
    </xf>
    <xf numFmtId="220" fontId="14" fillId="0" borderId="90" xfId="0" applyNumberFormat="1" applyFont="1" applyFill="1" applyBorder="1" applyAlignment="1">
      <alignment vertical="center"/>
    </xf>
    <xf numFmtId="220" fontId="118" fillId="0" borderId="74" xfId="0" applyNumberFormat="1" applyFont="1" applyFill="1" applyBorder="1" applyAlignment="1">
      <alignment vertical="center"/>
    </xf>
    <xf numFmtId="220" fontId="118" fillId="0" borderId="26" xfId="0" applyNumberFormat="1" applyFont="1" applyFill="1" applyBorder="1" applyAlignment="1">
      <alignment vertical="center"/>
    </xf>
    <xf numFmtId="220" fontId="118" fillId="0" borderId="91" xfId="0" applyNumberFormat="1" applyFont="1" applyFill="1" applyBorder="1" applyAlignment="1">
      <alignment vertical="center"/>
    </xf>
    <xf numFmtId="220" fontId="118" fillId="0" borderId="43" xfId="0" applyNumberFormat="1" applyFont="1" applyFill="1" applyBorder="1" applyAlignment="1">
      <alignment vertical="center"/>
    </xf>
    <xf numFmtId="220" fontId="14" fillId="0" borderId="92" xfId="0" applyNumberFormat="1" applyFont="1" applyFill="1" applyBorder="1" applyAlignment="1">
      <alignment vertical="center"/>
    </xf>
    <xf numFmtId="220" fontId="14" fillId="0" borderId="52" xfId="0" applyNumberFormat="1" applyFont="1" applyFill="1" applyBorder="1" applyAlignment="1">
      <alignment vertical="center"/>
    </xf>
    <xf numFmtId="220" fontId="14" fillId="0" borderId="35" xfId="0" applyNumberFormat="1" applyFont="1" applyFill="1" applyBorder="1" applyAlignment="1">
      <alignment horizontal="right" vertical="center"/>
    </xf>
    <xf numFmtId="220" fontId="14" fillId="0" borderId="46" xfId="0" applyNumberFormat="1" applyFont="1" applyFill="1" applyBorder="1" applyAlignment="1">
      <alignment horizontal="right" vertical="center"/>
    </xf>
    <xf numFmtId="220" fontId="118" fillId="0" borderId="37" xfId="0" applyNumberFormat="1" applyFont="1" applyFill="1" applyBorder="1" applyAlignment="1">
      <alignment vertical="center"/>
    </xf>
    <xf numFmtId="220" fontId="14" fillId="0" borderId="30" xfId="0" applyNumberFormat="1" applyFont="1" applyFill="1" applyBorder="1" applyAlignment="1">
      <alignment vertical="center"/>
    </xf>
    <xf numFmtId="220" fontId="14" fillId="0" borderId="37" xfId="0" applyNumberFormat="1" applyFont="1" applyFill="1" applyBorder="1" applyAlignment="1">
      <alignment vertical="center"/>
    </xf>
    <xf numFmtId="220" fontId="12" fillId="0" borderId="21" xfId="48" applyNumberFormat="1" applyFont="1" applyFill="1" applyBorder="1" applyAlignment="1">
      <alignment vertical="center"/>
    </xf>
    <xf numFmtId="220" fontId="12" fillId="0" borderId="22" xfId="48" applyNumberFormat="1" applyFont="1" applyFill="1" applyBorder="1" applyAlignment="1">
      <alignment vertical="center"/>
    </xf>
    <xf numFmtId="220" fontId="12" fillId="0" borderId="61" xfId="48" applyNumberFormat="1" applyFont="1" applyFill="1" applyBorder="1" applyAlignment="1">
      <alignment vertical="center"/>
    </xf>
    <xf numFmtId="220" fontId="12" fillId="0" borderId="13" xfId="48" applyNumberFormat="1" applyFont="1" applyFill="1" applyBorder="1" applyAlignment="1">
      <alignment vertical="center"/>
    </xf>
    <xf numFmtId="220" fontId="12" fillId="0" borderId="60" xfId="48" applyNumberFormat="1" applyFont="1" applyFill="1" applyBorder="1" applyAlignment="1">
      <alignment vertical="center"/>
    </xf>
    <xf numFmtId="220" fontId="12" fillId="0" borderId="35" xfId="48" applyNumberFormat="1" applyFont="1" applyFill="1" applyBorder="1" applyAlignment="1">
      <alignment vertical="center"/>
    </xf>
    <xf numFmtId="220" fontId="12" fillId="0" borderId="46" xfId="48" applyNumberFormat="1" applyFont="1" applyFill="1" applyBorder="1" applyAlignment="1">
      <alignment vertical="center"/>
    </xf>
    <xf numFmtId="220" fontId="8" fillId="0" borderId="29" xfId="60" applyNumberFormat="1" applyFont="1" applyFill="1" applyBorder="1" applyAlignment="1">
      <alignment vertical="center"/>
      <protection/>
    </xf>
    <xf numFmtId="220" fontId="14" fillId="0" borderId="32" xfId="48" applyNumberFormat="1" applyFont="1" applyFill="1" applyBorder="1" applyAlignment="1">
      <alignment vertical="center"/>
    </xf>
    <xf numFmtId="220" fontId="14" fillId="0" borderId="21" xfId="48" applyNumberFormat="1" applyFont="1" applyFill="1" applyBorder="1" applyAlignment="1" applyProtection="1">
      <alignment horizontal="right" vertical="center"/>
      <protection locked="0"/>
    </xf>
    <xf numFmtId="220" fontId="14" fillId="0" borderId="21" xfId="48" applyNumberFormat="1" applyFont="1" applyFill="1" applyBorder="1" applyAlignment="1">
      <alignment horizontal="right" vertical="center"/>
    </xf>
    <xf numFmtId="220" fontId="14" fillId="0" borderId="68" xfId="48" applyNumberFormat="1" applyFont="1" applyFill="1" applyBorder="1" applyAlignment="1" applyProtection="1">
      <alignment horizontal="right" vertical="center" shrinkToFit="1"/>
      <protection locked="0"/>
    </xf>
    <xf numFmtId="220" fontId="14" fillId="0" borderId="93" xfId="48" applyNumberFormat="1" applyFont="1" applyFill="1" applyBorder="1" applyAlignment="1" applyProtection="1">
      <alignment horizontal="right" vertical="center"/>
      <protection locked="0"/>
    </xf>
    <xf numFmtId="220" fontId="14" fillId="0" borderId="94" xfId="48" applyNumberFormat="1" applyFont="1" applyFill="1" applyBorder="1" applyAlignment="1" applyProtection="1">
      <alignment horizontal="right" vertical="center"/>
      <protection locked="0"/>
    </xf>
    <xf numFmtId="220" fontId="14" fillId="0" borderId="95" xfId="48" applyNumberFormat="1" applyFont="1" applyFill="1" applyBorder="1" applyAlignment="1" applyProtection="1">
      <alignment horizontal="right" vertical="center"/>
      <protection locked="0"/>
    </xf>
    <xf numFmtId="220" fontId="14" fillId="0" borderId="96" xfId="48" applyNumberFormat="1" applyFont="1" applyFill="1" applyBorder="1" applyAlignment="1" applyProtection="1">
      <alignment horizontal="right" vertical="center"/>
      <protection/>
    </xf>
    <xf numFmtId="220" fontId="14" fillId="0" borderId="97" xfId="48" applyNumberFormat="1" applyFont="1" applyFill="1" applyBorder="1" applyAlignment="1" applyProtection="1">
      <alignment horizontal="right" vertical="center" shrinkToFit="1"/>
      <protection locked="0"/>
    </xf>
    <xf numFmtId="220" fontId="14" fillId="0" borderId="96" xfId="48" applyNumberFormat="1" applyFont="1" applyFill="1" applyBorder="1" applyAlignment="1" applyProtection="1">
      <alignment horizontal="right" vertical="center"/>
      <protection locked="0"/>
    </xf>
    <xf numFmtId="220" fontId="14" fillId="0" borderId="21" xfId="48" applyNumberFormat="1" applyFont="1" applyFill="1" applyBorder="1" applyAlignment="1" applyProtection="1">
      <alignment vertical="center"/>
      <protection locked="0"/>
    </xf>
    <xf numFmtId="220" fontId="14" fillId="0" borderId="21" xfId="48" applyNumberFormat="1" applyFont="1" applyFill="1" applyBorder="1" applyAlignment="1">
      <alignment vertical="center"/>
    </xf>
    <xf numFmtId="220" fontId="14" fillId="0" borderId="68" xfId="48" applyNumberFormat="1" applyFont="1" applyFill="1" applyBorder="1" applyAlignment="1" applyProtection="1">
      <alignment vertical="center" shrinkToFit="1"/>
      <protection locked="0"/>
    </xf>
    <xf numFmtId="220" fontId="14" fillId="0" borderId="93" xfId="48" applyNumberFormat="1" applyFont="1" applyFill="1" applyBorder="1" applyAlignment="1" applyProtection="1">
      <alignment vertical="center"/>
      <protection locked="0"/>
    </xf>
    <xf numFmtId="220" fontId="14" fillId="0" borderId="35" xfId="48" applyNumberFormat="1" applyFont="1" applyFill="1" applyBorder="1" applyAlignment="1">
      <alignment vertical="center"/>
    </xf>
    <xf numFmtId="220" fontId="131" fillId="0" borderId="14" xfId="0" applyNumberFormat="1" applyFont="1" applyFill="1" applyBorder="1" applyAlignment="1">
      <alignment vertical="center"/>
    </xf>
    <xf numFmtId="220" fontId="131" fillId="0" borderId="30" xfId="0" applyNumberFormat="1" applyFont="1" applyFill="1" applyBorder="1" applyAlignment="1">
      <alignment vertical="center"/>
    </xf>
    <xf numFmtId="220" fontId="14" fillId="0" borderId="39" xfId="48" applyNumberFormat="1" applyFont="1" applyFill="1" applyBorder="1" applyAlignment="1" applyProtection="1">
      <alignment vertical="center" shrinkToFit="1"/>
      <protection/>
    </xf>
    <xf numFmtId="220" fontId="17" fillId="0" borderId="11" xfId="48" applyNumberFormat="1" applyFont="1" applyFill="1" applyBorder="1" applyAlignment="1" applyProtection="1">
      <alignment vertical="center" shrinkToFit="1"/>
      <protection/>
    </xf>
    <xf numFmtId="220" fontId="14" fillId="0" borderId="38" xfId="48" applyNumberFormat="1" applyFont="1" applyFill="1" applyBorder="1" applyAlignment="1" applyProtection="1">
      <alignment vertical="center" shrinkToFit="1"/>
      <protection/>
    </xf>
    <xf numFmtId="220" fontId="17" fillId="0" borderId="50" xfId="48" applyNumberFormat="1" applyFont="1" applyFill="1" applyBorder="1" applyAlignment="1" applyProtection="1">
      <alignment vertical="center" shrinkToFit="1"/>
      <protection/>
    </xf>
    <xf numFmtId="220" fontId="14" fillId="0" borderId="11" xfId="48" applyNumberFormat="1" applyFont="1" applyFill="1" applyBorder="1" applyAlignment="1" applyProtection="1">
      <alignment vertical="center" shrinkToFit="1"/>
      <protection/>
    </xf>
    <xf numFmtId="220" fontId="14" fillId="0" borderId="42" xfId="48" applyNumberFormat="1" applyFont="1" applyFill="1" applyBorder="1" applyAlignment="1" applyProtection="1">
      <alignment vertical="center" shrinkToFit="1"/>
      <protection/>
    </xf>
    <xf numFmtId="220" fontId="17" fillId="0" borderId="31" xfId="48" applyNumberFormat="1" applyFont="1" applyFill="1" applyBorder="1" applyAlignment="1" applyProtection="1">
      <alignment vertical="center" shrinkToFit="1"/>
      <protection/>
    </xf>
    <xf numFmtId="220" fontId="14" fillId="0" borderId="41" xfId="48" applyNumberFormat="1" applyFont="1" applyFill="1" applyBorder="1" applyAlignment="1" applyProtection="1">
      <alignment vertical="center" shrinkToFit="1"/>
      <protection/>
    </xf>
    <xf numFmtId="220" fontId="17" fillId="0" borderId="30" xfId="48" applyNumberFormat="1" applyFont="1" applyFill="1" applyBorder="1" applyAlignment="1" applyProtection="1">
      <alignment vertical="center" shrinkToFit="1"/>
      <protection/>
    </xf>
    <xf numFmtId="220" fontId="14" fillId="0" borderId="31" xfId="48" applyNumberFormat="1" applyFont="1" applyFill="1" applyBorder="1" applyAlignment="1" applyProtection="1">
      <alignment vertical="center" shrinkToFit="1"/>
      <protection/>
    </xf>
    <xf numFmtId="220" fontId="14" fillId="0" borderId="62" xfId="48" applyNumberFormat="1" applyFont="1" applyFill="1" applyBorder="1" applyAlignment="1" applyProtection="1">
      <alignment vertical="center" shrinkToFit="1"/>
      <protection/>
    </xf>
    <xf numFmtId="220" fontId="14" fillId="0" borderId="28" xfId="48" applyNumberFormat="1" applyFont="1" applyFill="1" applyBorder="1" applyAlignment="1" applyProtection="1">
      <alignment vertical="center" shrinkToFit="1"/>
      <protection/>
    </xf>
    <xf numFmtId="220" fontId="14" fillId="0" borderId="63" xfId="48" applyNumberFormat="1" applyFont="1" applyFill="1" applyBorder="1" applyAlignment="1" applyProtection="1">
      <alignment vertical="center" shrinkToFit="1"/>
      <protection/>
    </xf>
    <xf numFmtId="220" fontId="17" fillId="0" borderId="26" xfId="48" applyNumberFormat="1" applyFont="1" applyFill="1" applyBorder="1" applyAlignment="1" applyProtection="1">
      <alignment vertical="center" shrinkToFit="1"/>
      <protection/>
    </xf>
    <xf numFmtId="220" fontId="14" fillId="0" borderId="45" xfId="48" applyNumberFormat="1" applyFont="1" applyFill="1" applyBorder="1" applyAlignment="1" applyProtection="1">
      <alignment vertical="center" shrinkToFit="1"/>
      <protection/>
    </xf>
    <xf numFmtId="220" fontId="14" fillId="0" borderId="59" xfId="48" applyNumberFormat="1" applyFont="1" applyFill="1" applyBorder="1" applyAlignment="1" applyProtection="1">
      <alignment vertical="center" shrinkToFit="1"/>
      <protection/>
    </xf>
    <xf numFmtId="220" fontId="17" fillId="0" borderId="71" xfId="48" applyNumberFormat="1" applyFont="1" applyFill="1" applyBorder="1" applyAlignment="1" applyProtection="1">
      <alignment vertical="center" shrinkToFit="1"/>
      <protection/>
    </xf>
    <xf numFmtId="220" fontId="17" fillId="0" borderId="75" xfId="48" applyNumberFormat="1" applyFont="1" applyFill="1" applyBorder="1" applyAlignment="1" applyProtection="1">
      <alignment vertical="center" shrinkToFit="1"/>
      <protection/>
    </xf>
    <xf numFmtId="220" fontId="17" fillId="0" borderId="0" xfId="48" applyNumberFormat="1" applyFont="1" applyFill="1" applyBorder="1" applyAlignment="1" applyProtection="1">
      <alignment vertical="center" shrinkToFit="1"/>
      <protection/>
    </xf>
    <xf numFmtId="220" fontId="14" fillId="0" borderId="0" xfId="48" applyNumberFormat="1" applyFont="1" applyFill="1" applyBorder="1" applyAlignment="1" applyProtection="1">
      <alignment vertical="center" shrinkToFit="1"/>
      <protection/>
    </xf>
    <xf numFmtId="220" fontId="14" fillId="0" borderId="69" xfId="48" applyNumberFormat="1" applyFont="1" applyFill="1" applyBorder="1" applyAlignment="1" applyProtection="1">
      <alignment vertical="center" shrinkToFit="1"/>
      <protection/>
    </xf>
    <xf numFmtId="220" fontId="17" fillId="0" borderId="67" xfId="48" applyNumberFormat="1" applyFont="1" applyFill="1" applyBorder="1" applyAlignment="1" applyProtection="1">
      <alignment vertical="center" shrinkToFit="1"/>
      <protection/>
    </xf>
    <xf numFmtId="220" fontId="12" fillId="0" borderId="75" xfId="0" applyNumberFormat="1" applyFont="1" applyFill="1" applyBorder="1" applyAlignment="1">
      <alignment horizontal="right" vertical="center"/>
    </xf>
    <xf numFmtId="220" fontId="12" fillId="0" borderId="68" xfId="0" applyNumberFormat="1" applyFont="1" applyFill="1" applyBorder="1" applyAlignment="1">
      <alignment horizontal="right" vertical="center"/>
    </xf>
    <xf numFmtId="220" fontId="12" fillId="0" borderId="56" xfId="0" applyNumberFormat="1" applyFont="1" applyFill="1" applyBorder="1" applyAlignment="1">
      <alignment horizontal="right" vertical="center"/>
    </xf>
    <xf numFmtId="220" fontId="39" fillId="0" borderId="23" xfId="0" applyNumberFormat="1" applyFont="1" applyFill="1" applyBorder="1" applyAlignment="1">
      <alignment horizontal="right" vertical="center" shrinkToFit="1"/>
    </xf>
    <xf numFmtId="220" fontId="39" fillId="0" borderId="80" xfId="0" applyNumberFormat="1" applyFont="1" applyFill="1" applyBorder="1" applyAlignment="1">
      <alignment horizontal="right" vertical="center" shrinkToFit="1"/>
    </xf>
    <xf numFmtId="37" fontId="12" fillId="0" borderId="32" xfId="0" applyNumberFormat="1" applyFont="1" applyFill="1" applyBorder="1" applyAlignment="1" applyProtection="1">
      <alignment horizontal="right" vertical="center"/>
      <protection/>
    </xf>
    <xf numFmtId="38" fontId="12" fillId="0" borderId="21" xfId="48" applyFont="1" applyFill="1" applyBorder="1" applyAlignment="1">
      <alignment horizontal="right" vertical="center"/>
    </xf>
    <xf numFmtId="37" fontId="12" fillId="0" borderId="28" xfId="0" applyNumberFormat="1" applyFont="1" applyFill="1" applyBorder="1" applyAlignment="1" applyProtection="1">
      <alignment horizontal="right" vertical="center"/>
      <protection/>
    </xf>
    <xf numFmtId="37" fontId="12" fillId="0" borderId="21" xfId="0" applyNumberFormat="1" applyFont="1" applyFill="1" applyBorder="1" applyAlignment="1" applyProtection="1">
      <alignment horizontal="right" vertical="center"/>
      <protection/>
    </xf>
    <xf numFmtId="37" fontId="12" fillId="0" borderId="59" xfId="0" applyNumberFormat="1" applyFont="1" applyFill="1" applyBorder="1" applyAlignment="1" applyProtection="1">
      <alignment horizontal="right" vertical="center"/>
      <protection/>
    </xf>
    <xf numFmtId="37" fontId="12" fillId="0" borderId="38" xfId="0" applyNumberFormat="1" applyFont="1" applyFill="1" applyBorder="1" applyAlignment="1" applyProtection="1">
      <alignment horizontal="right" vertical="center"/>
      <protection/>
    </xf>
    <xf numFmtId="220" fontId="12" fillId="0" borderId="21" xfId="59" applyNumberFormat="1" applyFont="1" applyFill="1" applyBorder="1" applyAlignment="1">
      <alignment horizontal="right" vertical="center"/>
      <protection/>
    </xf>
    <xf numFmtId="0" fontId="110" fillId="0" borderId="0" xfId="0" applyFont="1" applyFill="1" applyAlignment="1">
      <alignment vertical="center" shrinkToFit="1"/>
    </xf>
    <xf numFmtId="38" fontId="14" fillId="0" borderId="14" xfId="48" applyFont="1" applyFill="1" applyBorder="1" applyAlignment="1" applyProtection="1">
      <alignment vertical="center"/>
      <protection/>
    </xf>
    <xf numFmtId="176" fontId="14" fillId="0" borderId="14" xfId="48" applyNumberFormat="1" applyFont="1" applyFill="1" applyBorder="1" applyAlignment="1" applyProtection="1">
      <alignment vertical="center"/>
      <protection/>
    </xf>
    <xf numFmtId="38" fontId="14" fillId="0" borderId="14" xfId="48" applyNumberFormat="1" applyFont="1" applyFill="1" applyBorder="1" applyAlignment="1" applyProtection="1">
      <alignment horizontal="right" vertical="center"/>
      <protection/>
    </xf>
    <xf numFmtId="38" fontId="14" fillId="0" borderId="37" xfId="48" applyNumberFormat="1" applyFont="1" applyFill="1" applyBorder="1" applyAlignment="1" applyProtection="1">
      <alignment vertical="center"/>
      <protection/>
    </xf>
    <xf numFmtId="38" fontId="14" fillId="0" borderId="98" xfId="48" applyFont="1" applyFill="1" applyBorder="1" applyAlignment="1" applyProtection="1">
      <alignment vertical="center"/>
      <protection/>
    </xf>
    <xf numFmtId="176" fontId="14" fillId="0" borderId="98" xfId="48" applyNumberFormat="1" applyFont="1" applyFill="1" applyBorder="1" applyAlignment="1" applyProtection="1">
      <alignment vertical="center"/>
      <protection/>
    </xf>
    <xf numFmtId="38" fontId="14" fillId="0" borderId="98" xfId="48" applyNumberFormat="1" applyFont="1" applyFill="1" applyBorder="1" applyAlignment="1" applyProtection="1">
      <alignment horizontal="right" vertical="center"/>
      <protection/>
    </xf>
    <xf numFmtId="38" fontId="14" fillId="0" borderId="99" xfId="48" applyNumberFormat="1" applyFont="1" applyFill="1" applyBorder="1" applyAlignment="1" applyProtection="1">
      <alignment vertical="center"/>
      <protection/>
    </xf>
    <xf numFmtId="38" fontId="14" fillId="0" borderId="98" xfId="48" applyFont="1" applyFill="1" applyBorder="1" applyAlignment="1" applyProtection="1">
      <alignment vertical="center"/>
      <protection locked="0"/>
    </xf>
    <xf numFmtId="38" fontId="14" fillId="0" borderId="69" xfId="48" applyFont="1" applyFill="1" applyBorder="1" applyAlignment="1" applyProtection="1">
      <alignment/>
      <protection/>
    </xf>
    <xf numFmtId="38" fontId="14" fillId="0" borderId="70" xfId="48" applyFont="1" applyFill="1" applyBorder="1" applyAlignment="1" applyProtection="1">
      <alignment/>
      <protection/>
    </xf>
    <xf numFmtId="38" fontId="118" fillId="0" borderId="92" xfId="48" applyFont="1" applyFill="1" applyBorder="1" applyAlignment="1" applyProtection="1">
      <alignment/>
      <protection/>
    </xf>
    <xf numFmtId="38" fontId="118" fillId="0" borderId="45" xfId="48" applyFont="1" applyFill="1" applyBorder="1" applyAlignment="1" applyProtection="1">
      <alignment/>
      <protection/>
    </xf>
    <xf numFmtId="38" fontId="118" fillId="0" borderId="52" xfId="48" applyFont="1" applyFill="1" applyBorder="1" applyAlignment="1" applyProtection="1">
      <alignment/>
      <protection/>
    </xf>
    <xf numFmtId="209" fontId="14" fillId="0" borderId="100" xfId="48" applyNumberFormat="1" applyFont="1" applyFill="1" applyBorder="1" applyAlignment="1" applyProtection="1">
      <alignment/>
      <protection/>
    </xf>
    <xf numFmtId="209" fontId="14" fillId="0" borderId="100" xfId="48" applyNumberFormat="1" applyFont="1" applyFill="1" applyBorder="1" applyAlignment="1" applyProtection="1">
      <alignment horizontal="right"/>
      <protection/>
    </xf>
    <xf numFmtId="209" fontId="14" fillId="0" borderId="101" xfId="48" applyNumberFormat="1" applyFont="1" applyFill="1" applyBorder="1" applyAlignment="1" applyProtection="1">
      <alignment horizontal="right"/>
      <protection/>
    </xf>
    <xf numFmtId="209" fontId="14" fillId="0" borderId="102" xfId="48" applyNumberFormat="1" applyFont="1" applyFill="1" applyBorder="1" applyAlignment="1" applyProtection="1">
      <alignment horizontal="right"/>
      <protection/>
    </xf>
    <xf numFmtId="209" fontId="14" fillId="0" borderId="103" xfId="48" applyNumberFormat="1" applyFont="1" applyFill="1" applyBorder="1" applyAlignment="1" applyProtection="1">
      <alignment horizontal="right"/>
      <protection/>
    </xf>
    <xf numFmtId="209" fontId="14" fillId="0" borderId="104" xfId="48" applyNumberFormat="1" applyFont="1" applyFill="1" applyBorder="1" applyAlignment="1" applyProtection="1">
      <alignment horizontal="right"/>
      <protection/>
    </xf>
    <xf numFmtId="38" fontId="118" fillId="0" borderId="26" xfId="48" applyFont="1" applyFill="1" applyBorder="1" applyAlignment="1" applyProtection="1">
      <alignment/>
      <protection/>
    </xf>
    <xf numFmtId="38" fontId="118" fillId="0" borderId="0" xfId="48" applyFont="1" applyFill="1" applyBorder="1" applyAlignment="1" applyProtection="1">
      <alignment/>
      <protection/>
    </xf>
    <xf numFmtId="38" fontId="12" fillId="0" borderId="41" xfId="48" applyFont="1" applyFill="1" applyBorder="1" applyAlignment="1">
      <alignment vertical="center"/>
    </xf>
    <xf numFmtId="38" fontId="12" fillId="0" borderId="30" xfId="48" applyFont="1" applyFill="1" applyBorder="1" applyAlignment="1" applyProtection="1">
      <alignment horizontal="left" vertical="center"/>
      <protection/>
    </xf>
    <xf numFmtId="220" fontId="12" fillId="0" borderId="30" xfId="0" applyNumberFormat="1" applyFont="1" applyFill="1" applyBorder="1" applyAlignment="1">
      <alignment vertical="center"/>
    </xf>
    <xf numFmtId="220" fontId="12" fillId="0" borderId="14" xfId="0" applyNumberFormat="1" applyFont="1" applyFill="1" applyBorder="1" applyAlignment="1">
      <alignment vertical="center"/>
    </xf>
    <xf numFmtId="220" fontId="12" fillId="0" borderId="37" xfId="0" applyNumberFormat="1" applyFont="1" applyFill="1" applyBorder="1" applyAlignment="1">
      <alignment vertical="center"/>
    </xf>
    <xf numFmtId="220" fontId="12" fillId="0" borderId="105" xfId="0" applyNumberFormat="1" applyFont="1" applyFill="1" applyBorder="1" applyAlignment="1">
      <alignment horizontal="right" vertical="center"/>
    </xf>
    <xf numFmtId="220" fontId="12" fillId="0" borderId="98" xfId="0" applyNumberFormat="1" applyFont="1" applyFill="1" applyBorder="1" applyAlignment="1">
      <alignment vertical="center"/>
    </xf>
    <xf numFmtId="220" fontId="12" fillId="0" borderId="99" xfId="0" applyNumberFormat="1" applyFont="1" applyFill="1" applyBorder="1" applyAlignment="1">
      <alignment vertical="center"/>
    </xf>
    <xf numFmtId="0" fontId="121" fillId="0" borderId="46" xfId="0" applyFont="1" applyFill="1" applyBorder="1" applyAlignment="1">
      <alignment horizontal="center" vertical="center" shrinkToFit="1"/>
    </xf>
    <xf numFmtId="3" fontId="17" fillId="0" borderId="38" xfId="0" applyNumberFormat="1" applyFont="1" applyFill="1" applyBorder="1" applyAlignment="1">
      <alignment horizontal="right" vertical="center" wrapText="1" shrinkToFit="1"/>
    </xf>
    <xf numFmtId="3" fontId="17" fillId="0" borderId="54" xfId="0" applyNumberFormat="1" applyFont="1" applyFill="1" applyBorder="1" applyAlignment="1">
      <alignment horizontal="right" vertical="center" wrapText="1" shrinkToFit="1"/>
    </xf>
    <xf numFmtId="178" fontId="117" fillId="0" borderId="22" xfId="48" applyNumberFormat="1" applyFont="1" applyFill="1" applyBorder="1" applyAlignment="1" applyProtection="1">
      <alignment horizontal="center" vertical="center" wrapText="1"/>
      <protection/>
    </xf>
    <xf numFmtId="38" fontId="12" fillId="0" borderId="61" xfId="48" applyFont="1" applyFill="1" applyBorder="1" applyAlignment="1" applyProtection="1">
      <alignment horizontal="right" vertical="center" wrapText="1" shrinkToFit="1"/>
      <protection locked="0"/>
    </xf>
    <xf numFmtId="38" fontId="0" fillId="0" borderId="0" xfId="48" applyFont="1" applyFill="1" applyAlignment="1" applyProtection="1">
      <alignment vertical="center"/>
      <protection/>
    </xf>
    <xf numFmtId="0" fontId="0" fillId="0" borderId="11" xfId="0" applyFill="1" applyBorder="1" applyAlignment="1">
      <alignment vertical="center" wrapText="1"/>
    </xf>
    <xf numFmtId="38" fontId="0" fillId="0" borderId="0" xfId="48" applyFont="1" applyFill="1" applyAlignment="1" applyProtection="1">
      <alignment horizontal="center" vertical="center"/>
      <protection/>
    </xf>
    <xf numFmtId="38" fontId="12" fillId="0" borderId="54" xfId="48" applyFont="1" applyFill="1" applyBorder="1" applyAlignment="1" applyProtection="1">
      <alignment horizontal="right" vertical="center" wrapText="1" shrinkToFit="1"/>
      <protection/>
    </xf>
    <xf numFmtId="178" fontId="4" fillId="0" borderId="0" xfId="48" applyNumberFormat="1" applyFont="1" applyFill="1" applyAlignment="1" applyProtection="1">
      <alignment vertical="center"/>
      <protection/>
    </xf>
    <xf numFmtId="0" fontId="117" fillId="0" borderId="22" xfId="0" applyFont="1" applyFill="1" applyBorder="1" applyAlignment="1">
      <alignment horizontal="center" vertical="center" shrinkToFit="1"/>
    </xf>
    <xf numFmtId="0" fontId="117" fillId="0" borderId="14" xfId="0" applyFont="1" applyFill="1" applyBorder="1" applyAlignment="1">
      <alignment horizontal="center" vertical="center" shrinkToFit="1"/>
    </xf>
    <xf numFmtId="0" fontId="121" fillId="0" borderId="37" xfId="0" applyFont="1" applyFill="1" applyBorder="1" applyAlignment="1">
      <alignment horizontal="center" vertical="center" shrinkToFit="1"/>
    </xf>
    <xf numFmtId="3" fontId="14" fillId="0" borderId="21" xfId="61" applyNumberFormat="1" applyFont="1" applyFill="1" applyBorder="1" applyAlignment="1">
      <alignment horizontal="right" vertical="center"/>
      <protection/>
    </xf>
    <xf numFmtId="181" fontId="44" fillId="0" borderId="16" xfId="48" applyNumberFormat="1" applyFont="1" applyFill="1" applyBorder="1" applyAlignment="1" applyProtection="1">
      <alignment vertical="center"/>
      <protection/>
    </xf>
    <xf numFmtId="220" fontId="44" fillId="0" borderId="16" xfId="48" applyNumberFormat="1" applyFont="1" applyFill="1" applyBorder="1" applyAlignment="1" applyProtection="1">
      <alignment vertical="center"/>
      <protection/>
    </xf>
    <xf numFmtId="220" fontId="44" fillId="0" borderId="16" xfId="48" applyNumberFormat="1" applyFont="1" applyFill="1" applyBorder="1" applyAlignment="1" applyProtection="1">
      <alignment horizontal="right" vertical="center"/>
      <protection/>
    </xf>
    <xf numFmtId="220" fontId="44" fillId="0" borderId="17" xfId="48" applyNumberFormat="1" applyFont="1" applyFill="1" applyBorder="1" applyAlignment="1" applyProtection="1">
      <alignment vertical="center"/>
      <protection/>
    </xf>
    <xf numFmtId="38" fontId="45" fillId="0" borderId="0" xfId="0" applyNumberFormat="1" applyFont="1" applyFill="1" applyBorder="1" applyAlignment="1">
      <alignment/>
    </xf>
    <xf numFmtId="0" fontId="45" fillId="0" borderId="0" xfId="0" applyFont="1" applyFill="1" applyBorder="1" applyAlignment="1">
      <alignment/>
    </xf>
    <xf numFmtId="220" fontId="44" fillId="0" borderId="61" xfId="0" applyNumberFormat="1" applyFont="1" applyFill="1" applyBorder="1" applyAlignment="1">
      <alignment vertical="center"/>
    </xf>
    <xf numFmtId="220" fontId="44" fillId="0" borderId="60" xfId="48" applyNumberFormat="1" applyFont="1" applyFill="1" applyBorder="1" applyAlignment="1" applyProtection="1">
      <alignment vertical="center"/>
      <protection/>
    </xf>
    <xf numFmtId="220" fontId="44" fillId="0" borderId="21" xfId="0" applyNumberFormat="1" applyFont="1" applyFill="1" applyBorder="1" applyAlignment="1">
      <alignment vertical="center"/>
    </xf>
    <xf numFmtId="220" fontId="44" fillId="0" borderId="35" xfId="48" applyNumberFormat="1" applyFont="1" applyFill="1" applyBorder="1" applyAlignment="1" applyProtection="1">
      <alignment vertical="center"/>
      <protection/>
    </xf>
    <xf numFmtId="220" fontId="44" fillId="0" borderId="22" xfId="0" applyNumberFormat="1" applyFont="1" applyFill="1" applyBorder="1" applyAlignment="1">
      <alignment vertical="center"/>
    </xf>
    <xf numFmtId="220" fontId="44" fillId="0" borderId="22" xfId="48" applyNumberFormat="1" applyFont="1" applyFill="1" applyBorder="1" applyAlignment="1" applyProtection="1">
      <alignment vertical="center"/>
      <protection/>
    </xf>
    <xf numFmtId="220" fontId="132" fillId="0" borderId="21" xfId="0" applyNumberFormat="1" applyFont="1" applyFill="1" applyBorder="1" applyAlignment="1">
      <alignment vertical="center"/>
    </xf>
    <xf numFmtId="220" fontId="132" fillId="0" borderId="21" xfId="0" applyNumberFormat="1" applyFont="1" applyFill="1" applyBorder="1" applyAlignment="1" applyProtection="1">
      <alignment vertical="center"/>
      <protection/>
    </xf>
    <xf numFmtId="0" fontId="45" fillId="0" borderId="0" xfId="0" applyFont="1" applyFill="1" applyAlignment="1">
      <alignment/>
    </xf>
    <xf numFmtId="220" fontId="44" fillId="0" borderId="21" xfId="0" applyNumberFormat="1" applyFont="1" applyFill="1" applyBorder="1" applyAlignment="1" applyProtection="1">
      <alignment vertical="center"/>
      <protection/>
    </xf>
    <xf numFmtId="220" fontId="44" fillId="0" borderId="32" xfId="0" applyNumberFormat="1" applyFont="1" applyFill="1" applyBorder="1" applyAlignment="1">
      <alignment vertical="center"/>
    </xf>
    <xf numFmtId="220" fontId="44" fillId="0" borderId="32" xfId="59" applyNumberFormat="1" applyFont="1" applyFill="1" applyBorder="1" applyAlignment="1">
      <alignment vertical="center" shrinkToFit="1"/>
      <protection/>
    </xf>
    <xf numFmtId="220" fontId="44" fillId="0" borderId="32" xfId="59" applyNumberFormat="1" applyFont="1" applyFill="1" applyBorder="1" applyAlignment="1" quotePrefix="1">
      <alignment vertical="center" shrinkToFit="1"/>
      <protection/>
    </xf>
    <xf numFmtId="220" fontId="44" fillId="0" borderId="57" xfId="0" applyNumberFormat="1" applyFont="1" applyFill="1" applyBorder="1" applyAlignment="1">
      <alignment vertical="center"/>
    </xf>
    <xf numFmtId="220" fontId="44" fillId="0" borderId="21" xfId="59" applyNumberFormat="1" applyFont="1" applyFill="1" applyBorder="1" applyAlignment="1">
      <alignment vertical="center" shrinkToFit="1"/>
      <protection/>
    </xf>
    <xf numFmtId="220" fontId="44" fillId="0" borderId="21" xfId="59" applyNumberFormat="1" applyFont="1" applyFill="1" applyBorder="1" applyAlignment="1" quotePrefix="1">
      <alignment vertical="center" shrinkToFit="1"/>
      <protection/>
    </xf>
    <xf numFmtId="220" fontId="44" fillId="0" borderId="35" xfId="0" applyNumberFormat="1" applyFont="1" applyFill="1" applyBorder="1" applyAlignment="1">
      <alignment vertical="center"/>
    </xf>
    <xf numFmtId="220" fontId="44" fillId="0" borderId="61" xfId="59" applyNumberFormat="1" applyFont="1" applyFill="1" applyBorder="1" applyAlignment="1">
      <alignment vertical="center" shrinkToFit="1"/>
      <protection/>
    </xf>
    <xf numFmtId="220" fontId="44" fillId="0" borderId="61" xfId="59" applyNumberFormat="1" applyFont="1" applyFill="1" applyBorder="1" applyAlignment="1" quotePrefix="1">
      <alignment vertical="center" shrinkToFit="1"/>
      <protection/>
    </xf>
    <xf numFmtId="220" fontId="44" fillId="0" borderId="60" xfId="0" applyNumberFormat="1" applyFont="1" applyFill="1" applyBorder="1" applyAlignment="1">
      <alignment vertical="center"/>
    </xf>
    <xf numFmtId="220" fontId="44" fillId="0" borderId="32" xfId="0" applyNumberFormat="1" applyFont="1" applyFill="1" applyBorder="1" applyAlignment="1" applyProtection="1">
      <alignment vertical="center"/>
      <protection/>
    </xf>
    <xf numFmtId="220" fontId="44" fillId="0" borderId="57" xfId="48" applyNumberFormat="1" applyFont="1" applyFill="1" applyBorder="1" applyAlignment="1" applyProtection="1">
      <alignment vertical="center"/>
      <protection/>
    </xf>
    <xf numFmtId="220" fontId="44" fillId="0" borderId="22" xfId="0" applyNumberFormat="1" applyFont="1" applyFill="1" applyBorder="1" applyAlignment="1" applyProtection="1">
      <alignment vertical="center"/>
      <protection/>
    </xf>
    <xf numFmtId="220" fontId="44" fillId="0" borderId="98" xfId="0" applyNumberFormat="1" applyFont="1" applyFill="1" applyBorder="1" applyAlignment="1">
      <alignment vertical="center"/>
    </xf>
    <xf numFmtId="220" fontId="44" fillId="0" borderId="98" xfId="0" applyNumberFormat="1" applyFont="1" applyFill="1" applyBorder="1" applyAlignment="1" applyProtection="1">
      <alignment vertical="center"/>
      <protection/>
    </xf>
    <xf numFmtId="220" fontId="44" fillId="0" borderId="99" xfId="48" applyNumberFormat="1" applyFont="1" applyFill="1" applyBorder="1" applyAlignment="1" applyProtection="1">
      <alignment vertical="center"/>
      <protection/>
    </xf>
    <xf numFmtId="38" fontId="44" fillId="0" borderId="14" xfId="48" applyFont="1" applyFill="1" applyBorder="1" applyAlignment="1" applyProtection="1">
      <alignment horizontal="center" vertical="center"/>
      <protection/>
    </xf>
    <xf numFmtId="181" fontId="44" fillId="0" borderId="14" xfId="0" applyNumberFormat="1" applyFont="1" applyFill="1" applyBorder="1" applyAlignment="1">
      <alignment vertical="center"/>
    </xf>
    <xf numFmtId="220" fontId="44" fillId="0" borderId="14" xfId="0" applyNumberFormat="1" applyFont="1" applyFill="1" applyBorder="1" applyAlignment="1">
      <alignment vertical="center"/>
    </xf>
    <xf numFmtId="220" fontId="44" fillId="0" borderId="37" xfId="0" applyNumberFormat="1" applyFont="1" applyFill="1" applyBorder="1" applyAlignment="1">
      <alignment vertical="center"/>
    </xf>
    <xf numFmtId="220" fontId="44" fillId="0" borderId="99" xfId="0" applyNumberFormat="1" applyFont="1" applyFill="1" applyBorder="1" applyAlignment="1">
      <alignment vertical="center"/>
    </xf>
    <xf numFmtId="181" fontId="133" fillId="0" borderId="16" xfId="48" applyNumberFormat="1" applyFont="1" applyFill="1" applyBorder="1" applyAlignment="1" applyProtection="1">
      <alignment horizontal="right" vertical="center"/>
      <protection/>
    </xf>
    <xf numFmtId="220" fontId="132" fillId="0" borderId="16" xfId="48" applyNumberFormat="1" applyFont="1" applyFill="1" applyBorder="1" applyAlignment="1" applyProtection="1">
      <alignment vertical="center"/>
      <protection/>
    </xf>
    <xf numFmtId="220" fontId="132" fillId="0" borderId="17" xfId="48" applyNumberFormat="1" applyFont="1" applyFill="1" applyBorder="1" applyAlignment="1" applyProtection="1">
      <alignment vertical="center"/>
      <protection/>
    </xf>
    <xf numFmtId="0" fontId="133" fillId="0" borderId="21" xfId="0" applyFont="1" applyFill="1" applyBorder="1" applyAlignment="1">
      <alignment horizontal="right" vertical="center"/>
    </xf>
    <xf numFmtId="220" fontId="132" fillId="0" borderId="21" xfId="0" applyNumberFormat="1" applyFont="1" applyFill="1" applyBorder="1" applyAlignment="1">
      <alignment horizontal="right" vertical="center"/>
    </xf>
    <xf numFmtId="220" fontId="132" fillId="0" borderId="46" xfId="48" applyNumberFormat="1" applyFont="1" applyFill="1" applyBorder="1" applyAlignment="1" applyProtection="1">
      <alignment vertical="center"/>
      <protection/>
    </xf>
    <xf numFmtId="220" fontId="132" fillId="0" borderId="13" xfId="0" applyNumberFormat="1" applyFont="1" applyFill="1" applyBorder="1" applyAlignment="1">
      <alignment vertical="center"/>
    </xf>
    <xf numFmtId="220" fontId="132" fillId="0" borderId="61" xfId="0" applyNumberFormat="1" applyFont="1" applyFill="1" applyBorder="1" applyAlignment="1">
      <alignment horizontal="right" vertical="center"/>
    </xf>
    <xf numFmtId="220" fontId="132" fillId="0" borderId="13" xfId="0" applyNumberFormat="1" applyFont="1" applyFill="1" applyBorder="1" applyAlignment="1" applyProtection="1">
      <alignment vertical="center"/>
      <protection/>
    </xf>
    <xf numFmtId="220" fontId="132" fillId="0" borderId="22" xfId="0" applyNumberFormat="1" applyFont="1" applyFill="1" applyBorder="1" applyAlignment="1">
      <alignment vertical="center"/>
    </xf>
    <xf numFmtId="220" fontId="132" fillId="0" borderId="24" xfId="48" applyNumberFormat="1" applyFont="1" applyFill="1" applyBorder="1" applyAlignment="1" applyProtection="1">
      <alignment vertical="center"/>
      <protection/>
    </xf>
    <xf numFmtId="220" fontId="132" fillId="0" borderId="32" xfId="0" applyNumberFormat="1" applyFont="1" applyFill="1" applyBorder="1" applyAlignment="1">
      <alignment vertical="center"/>
    </xf>
    <xf numFmtId="220" fontId="132" fillId="0" borderId="53" xfId="0" applyNumberFormat="1" applyFont="1" applyFill="1" applyBorder="1" applyAlignment="1">
      <alignment horizontal="right" vertical="center"/>
    </xf>
    <xf numFmtId="220" fontId="132" fillId="0" borderId="32" xfId="0" applyNumberFormat="1" applyFont="1" applyFill="1" applyBorder="1" applyAlignment="1" applyProtection="1">
      <alignment vertical="center"/>
      <protection/>
    </xf>
    <xf numFmtId="220" fontId="132" fillId="0" borderId="52" xfId="48" applyNumberFormat="1" applyFont="1" applyFill="1" applyBorder="1" applyAlignment="1" applyProtection="1">
      <alignment vertical="center"/>
      <protection/>
    </xf>
    <xf numFmtId="220" fontId="132" fillId="0" borderId="13" xfId="0" applyNumberFormat="1" applyFont="1" applyFill="1" applyBorder="1" applyAlignment="1">
      <alignment horizontal="right" vertical="center"/>
    </xf>
    <xf numFmtId="38" fontId="12" fillId="0" borderId="98" xfId="48" applyFont="1" applyFill="1" applyBorder="1" applyAlignment="1">
      <alignment vertical="center"/>
    </xf>
    <xf numFmtId="38" fontId="12" fillId="0" borderId="106" xfId="48" applyFont="1" applyFill="1" applyBorder="1" applyAlignment="1">
      <alignment vertical="center"/>
    </xf>
    <xf numFmtId="38" fontId="12" fillId="0" borderId="106" xfId="48" applyFont="1" applyFill="1" applyBorder="1" applyAlignment="1" applyProtection="1">
      <alignment vertical="center"/>
      <protection/>
    </xf>
    <xf numFmtId="38" fontId="12" fillId="0" borderId="106" xfId="48" applyFont="1" applyFill="1" applyBorder="1" applyAlignment="1" applyProtection="1">
      <alignment horizontal="right" vertical="center"/>
      <protection/>
    </xf>
    <xf numFmtId="38" fontId="12" fillId="0" borderId="99" xfId="48" applyFont="1" applyFill="1" applyBorder="1" applyAlignment="1">
      <alignment horizontal="right" vertical="center"/>
    </xf>
    <xf numFmtId="38" fontId="12" fillId="0" borderId="98" xfId="48" applyFont="1" applyFill="1" applyBorder="1" applyAlignment="1">
      <alignment horizontal="right" vertical="center"/>
    </xf>
    <xf numFmtId="38" fontId="12" fillId="0" borderId="98" xfId="48" applyFont="1" applyFill="1" applyBorder="1" applyAlignment="1" applyProtection="1">
      <alignment vertical="center"/>
      <protection/>
    </xf>
    <xf numFmtId="38" fontId="12" fillId="0" borderId="99" xfId="48" applyFont="1" applyFill="1" applyBorder="1" applyAlignment="1" applyProtection="1">
      <alignment horizontal="right" vertical="center" shrinkToFit="1"/>
      <protection/>
    </xf>
    <xf numFmtId="38" fontId="12" fillId="0" borderId="99" xfId="48" applyFont="1" applyFill="1" applyBorder="1" applyAlignment="1" applyProtection="1">
      <alignment vertical="center"/>
      <protection/>
    </xf>
    <xf numFmtId="37" fontId="12" fillId="0" borderId="103" xfId="0" applyNumberFormat="1" applyFont="1" applyFill="1" applyBorder="1" applyAlignment="1" applyProtection="1">
      <alignment vertical="center"/>
      <protection/>
    </xf>
    <xf numFmtId="37" fontId="12" fillId="0" borderId="100" xfId="0" applyNumberFormat="1" applyFont="1" applyFill="1" applyBorder="1" applyAlignment="1" applyProtection="1">
      <alignment vertical="center"/>
      <protection/>
    </xf>
    <xf numFmtId="37" fontId="12" fillId="0" borderId="104" xfId="0" applyNumberFormat="1" applyFont="1" applyFill="1" applyBorder="1" applyAlignment="1" applyProtection="1">
      <alignment vertical="center"/>
      <protection/>
    </xf>
    <xf numFmtId="0" fontId="12" fillId="0" borderId="45" xfId="0" applyFont="1" applyFill="1" applyBorder="1" applyAlignment="1">
      <alignment horizontal="left" vertical="center"/>
    </xf>
    <xf numFmtId="220" fontId="12" fillId="0" borderId="107" xfId="0" applyNumberFormat="1" applyFont="1" applyFill="1" applyBorder="1" applyAlignment="1">
      <alignment horizontal="right" vertical="center"/>
    </xf>
    <xf numFmtId="220" fontId="12" fillId="0" borderId="98" xfId="0" applyNumberFormat="1" applyFont="1" applyFill="1" applyBorder="1" applyAlignment="1">
      <alignment horizontal="right" vertical="center"/>
    </xf>
    <xf numFmtId="0" fontId="12" fillId="0" borderId="99" xfId="0" applyFont="1" applyFill="1" applyBorder="1" applyAlignment="1">
      <alignment vertical="center" shrinkToFit="1"/>
    </xf>
    <xf numFmtId="220" fontId="13" fillId="0" borderId="107" xfId="0" applyNumberFormat="1" applyFont="1" applyFill="1" applyBorder="1" applyAlignment="1">
      <alignment horizontal="center" vertical="center"/>
    </xf>
    <xf numFmtId="220" fontId="117" fillId="0" borderId="14" xfId="59" applyNumberFormat="1" applyFont="1" applyFill="1" applyBorder="1">
      <alignment vertical="center"/>
      <protection/>
    </xf>
    <xf numFmtId="220" fontId="117" fillId="0" borderId="37" xfId="59" applyNumberFormat="1" applyFont="1" applyFill="1" applyBorder="1">
      <alignment vertical="center"/>
      <protection/>
    </xf>
    <xf numFmtId="220" fontId="12" fillId="0" borderId="98" xfId="59" applyNumberFormat="1" applyFont="1" applyFill="1" applyBorder="1" applyAlignment="1">
      <alignment horizontal="right" vertical="center"/>
      <protection/>
    </xf>
    <xf numFmtId="220" fontId="12" fillId="0" borderId="98" xfId="59" applyNumberFormat="1" applyFont="1" applyFill="1" applyBorder="1">
      <alignment vertical="center"/>
      <protection/>
    </xf>
    <xf numFmtId="220" fontId="12" fillId="0" borderId="98" xfId="48" applyNumberFormat="1" applyFont="1" applyFill="1" applyBorder="1" applyAlignment="1">
      <alignment vertical="center" shrinkToFit="1"/>
    </xf>
    <xf numFmtId="220" fontId="12" fillId="0" borderId="99" xfId="59" applyNumberFormat="1" applyFont="1" applyFill="1" applyBorder="1">
      <alignment vertical="center"/>
      <protection/>
    </xf>
    <xf numFmtId="220" fontId="12" fillId="0" borderId="14" xfId="59" applyNumberFormat="1" applyFont="1" applyFill="1" applyBorder="1">
      <alignment vertical="center"/>
      <protection/>
    </xf>
    <xf numFmtId="220" fontId="12" fillId="0" borderId="37" xfId="59" applyNumberFormat="1" applyFont="1" applyFill="1" applyBorder="1">
      <alignment vertical="center"/>
      <protection/>
    </xf>
    <xf numFmtId="220" fontId="117" fillId="0" borderId="14" xfId="48" applyNumberFormat="1" applyFont="1" applyFill="1" applyBorder="1" applyAlignment="1">
      <alignment vertical="center" shrinkToFit="1"/>
    </xf>
    <xf numFmtId="220" fontId="12" fillId="0" borderId="107" xfId="0" applyNumberFormat="1" applyFont="1" applyFill="1" applyBorder="1" applyAlignment="1">
      <alignment vertical="center"/>
    </xf>
    <xf numFmtId="220" fontId="12" fillId="0" borderId="106" xfId="0" applyNumberFormat="1" applyFont="1" applyFill="1" applyBorder="1" applyAlignment="1">
      <alignment vertical="center"/>
    </xf>
    <xf numFmtId="0" fontId="0" fillId="0" borderId="0" xfId="59" applyFont="1" applyFill="1">
      <alignment vertical="center"/>
      <protection/>
    </xf>
    <xf numFmtId="0" fontId="121" fillId="0" borderId="106" xfId="0" applyFont="1" applyFill="1" applyBorder="1" applyAlignment="1">
      <alignment horizontal="distributed" vertical="center"/>
    </xf>
    <xf numFmtId="220" fontId="14" fillId="0" borderId="99" xfId="0" applyNumberFormat="1" applyFont="1" applyFill="1" applyBorder="1" applyAlignment="1">
      <alignment vertical="center"/>
    </xf>
    <xf numFmtId="220" fontId="118" fillId="0" borderId="105" xfId="0" applyNumberFormat="1" applyFont="1" applyFill="1" applyBorder="1" applyAlignment="1">
      <alignment vertical="center"/>
    </xf>
    <xf numFmtId="220" fontId="118" fillId="0" borderId="108" xfId="0" applyNumberFormat="1" applyFont="1" applyFill="1" applyBorder="1" applyAlignment="1">
      <alignment vertical="center"/>
    </xf>
    <xf numFmtId="220" fontId="14" fillId="0" borderId="109" xfId="0" applyNumberFormat="1" applyFont="1" applyFill="1" applyBorder="1" applyAlignment="1">
      <alignment vertical="center"/>
    </xf>
    <xf numFmtId="220" fontId="118" fillId="0" borderId="110" xfId="0" applyNumberFormat="1" applyFont="1" applyFill="1" applyBorder="1" applyAlignment="1">
      <alignment vertical="center"/>
    </xf>
    <xf numFmtId="220" fontId="12" fillId="0" borderId="93" xfId="48" applyNumberFormat="1" applyFont="1" applyFill="1" applyBorder="1" applyAlignment="1">
      <alignment/>
    </xf>
    <xf numFmtId="220" fontId="12" fillId="0" borderId="93" xfId="48" applyNumberFormat="1" applyFont="1" applyFill="1" applyBorder="1" applyAlignment="1">
      <alignment vertical="center"/>
    </xf>
    <xf numFmtId="220" fontId="117" fillId="0" borderId="37" xfId="48" applyNumberFormat="1" applyFont="1" applyFill="1" applyBorder="1" applyAlignment="1">
      <alignment/>
    </xf>
    <xf numFmtId="0" fontId="117" fillId="0" borderId="78" xfId="0" applyFont="1" applyFill="1" applyBorder="1" applyAlignment="1">
      <alignment vertical="center"/>
    </xf>
    <xf numFmtId="0" fontId="117" fillId="0" borderId="11" xfId="0" applyFont="1" applyFill="1" applyBorder="1" applyAlignment="1">
      <alignment horizontal="center" vertical="center" wrapText="1"/>
    </xf>
    <xf numFmtId="38" fontId="117" fillId="0" borderId="12" xfId="48" applyFont="1" applyFill="1" applyBorder="1" applyAlignment="1" applyProtection="1">
      <alignment horizontal="center" vertical="center"/>
      <protection/>
    </xf>
    <xf numFmtId="220" fontId="14" fillId="0" borderId="111" xfId="0" applyNumberFormat="1" applyFont="1" applyFill="1" applyBorder="1" applyAlignment="1">
      <alignment vertical="center"/>
    </xf>
    <xf numFmtId="220" fontId="14" fillId="0" borderId="17" xfId="0" applyNumberFormat="1" applyFont="1" applyFill="1" applyBorder="1" applyAlignment="1">
      <alignment vertical="center"/>
    </xf>
    <xf numFmtId="0" fontId="7" fillId="0" borderId="32" xfId="0" applyFont="1" applyFill="1" applyBorder="1" applyAlignment="1">
      <alignment vertical="center"/>
    </xf>
    <xf numFmtId="0" fontId="7" fillId="0" borderId="45" xfId="0" applyFont="1" applyFill="1" applyBorder="1" applyAlignment="1" applyProtection="1">
      <alignment horizontal="left" vertical="center"/>
      <protection/>
    </xf>
    <xf numFmtId="0" fontId="7" fillId="0" borderId="45" xfId="0" applyFont="1" applyFill="1" applyBorder="1" applyAlignment="1">
      <alignment vertical="center"/>
    </xf>
    <xf numFmtId="0" fontId="7" fillId="0" borderId="45" xfId="0" applyFont="1" applyFill="1" applyBorder="1" applyAlignment="1">
      <alignment horizontal="left" vertical="center"/>
    </xf>
    <xf numFmtId="0" fontId="7" fillId="0" borderId="22" xfId="0" applyFont="1" applyFill="1" applyBorder="1" applyAlignment="1" applyProtection="1">
      <alignment horizontal="left" vertical="center"/>
      <protection/>
    </xf>
    <xf numFmtId="0" fontId="7" fillId="0" borderId="28" xfId="0" applyFont="1" applyFill="1" applyBorder="1" applyAlignment="1">
      <alignment vertical="center" shrinkToFit="1"/>
    </xf>
    <xf numFmtId="0" fontId="7" fillId="0" borderId="45" xfId="0" applyFont="1" applyFill="1" applyBorder="1" applyAlignment="1">
      <alignment vertical="center" shrinkToFit="1"/>
    </xf>
    <xf numFmtId="0" fontId="7" fillId="0" borderId="22" xfId="0" applyFont="1" applyFill="1" applyBorder="1" applyAlignment="1">
      <alignment vertical="center" shrinkToFit="1"/>
    </xf>
    <xf numFmtId="0" fontId="7" fillId="0" borderId="29" xfId="0" applyFont="1" applyFill="1" applyBorder="1" applyAlignment="1">
      <alignment vertical="center" shrinkToFit="1"/>
    </xf>
    <xf numFmtId="0" fontId="7" fillId="0" borderId="112" xfId="0" applyFont="1" applyFill="1" applyBorder="1" applyAlignment="1">
      <alignment vertical="center" shrinkToFit="1"/>
    </xf>
    <xf numFmtId="0" fontId="7" fillId="0" borderId="61" xfId="0" applyFont="1" applyFill="1" applyBorder="1" applyAlignment="1">
      <alignment vertical="center" shrinkToFit="1"/>
    </xf>
    <xf numFmtId="0" fontId="7" fillId="0" borderId="29" xfId="0" applyFont="1" applyFill="1" applyBorder="1" applyAlignment="1" applyProtection="1">
      <alignment horizontal="left" vertical="center"/>
      <protection/>
    </xf>
    <xf numFmtId="0" fontId="7" fillId="0" borderId="61" xfId="0" applyFont="1" applyFill="1" applyBorder="1" applyAlignment="1" applyProtection="1">
      <alignment horizontal="left" vertical="center"/>
      <protection/>
    </xf>
    <xf numFmtId="0" fontId="7" fillId="0" borderId="59" xfId="0" applyFont="1" applyFill="1" applyBorder="1" applyAlignment="1">
      <alignment vertical="center"/>
    </xf>
    <xf numFmtId="0" fontId="7" fillId="0" borderId="28" xfId="0" applyFont="1" applyFill="1" applyBorder="1" applyAlignment="1">
      <alignment horizontal="left" vertical="center"/>
    </xf>
    <xf numFmtId="0" fontId="7" fillId="0" borderId="100" xfId="0" applyFont="1" applyFill="1" applyBorder="1" applyAlignment="1" applyProtection="1">
      <alignment horizontal="left" vertical="center"/>
      <protection/>
    </xf>
    <xf numFmtId="0" fontId="7" fillId="0" borderId="53"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7" fillId="0" borderId="28" xfId="0" applyFont="1" applyFill="1" applyBorder="1" applyAlignment="1" applyProtection="1">
      <alignment horizontal="left" vertical="center"/>
      <protection/>
    </xf>
    <xf numFmtId="0" fontId="133" fillId="0" borderId="13" xfId="0" applyFont="1" applyFill="1" applyBorder="1" applyAlignment="1">
      <alignment horizontal="right" vertical="center"/>
    </xf>
    <xf numFmtId="0" fontId="133" fillId="0" borderId="61" xfId="0" applyFont="1" applyFill="1" applyBorder="1" applyAlignment="1">
      <alignment horizontal="right" vertical="center"/>
    </xf>
    <xf numFmtId="0" fontId="44" fillId="0" borderId="61" xfId="0" applyFont="1" applyFill="1" applyBorder="1" applyAlignment="1">
      <alignment vertical="center"/>
    </xf>
    <xf numFmtId="0" fontId="44" fillId="0" borderId="21" xfId="0" applyFont="1" applyFill="1" applyBorder="1" applyAlignment="1">
      <alignment vertical="center"/>
    </xf>
    <xf numFmtId="0" fontId="44" fillId="0" borderId="22" xfId="0" applyFont="1" applyFill="1" applyBorder="1" applyAlignment="1">
      <alignment horizontal="left" vertical="center"/>
    </xf>
    <xf numFmtId="0" fontId="44" fillId="0" borderId="32" xfId="0" applyFont="1" applyFill="1" applyBorder="1" applyAlignment="1" applyProtection="1">
      <alignment vertical="center"/>
      <protection/>
    </xf>
    <xf numFmtId="0" fontId="44" fillId="0" borderId="21" xfId="0" applyFont="1" applyFill="1" applyBorder="1" applyAlignment="1" applyProtection="1">
      <alignment vertical="center"/>
      <protection/>
    </xf>
    <xf numFmtId="0" fontId="44" fillId="0" borderId="22" xfId="0" applyFont="1" applyFill="1" applyBorder="1" applyAlignment="1" applyProtection="1">
      <alignment vertical="center"/>
      <protection/>
    </xf>
    <xf numFmtId="0" fontId="44" fillId="0" borderId="98" xfId="0" applyFont="1" applyFill="1" applyBorder="1" applyAlignment="1" applyProtection="1">
      <alignment horizontal="left" vertical="center"/>
      <protection/>
    </xf>
    <xf numFmtId="0" fontId="0" fillId="0" borderId="0" xfId="0" applyFont="1" applyFill="1" applyBorder="1" applyAlignment="1">
      <alignment vertical="top"/>
    </xf>
    <xf numFmtId="0" fontId="0" fillId="0" borderId="11" xfId="0" applyFont="1" applyFill="1" applyBorder="1" applyAlignment="1">
      <alignment/>
    </xf>
    <xf numFmtId="220" fontId="12" fillId="0" borderId="93" xfId="0" applyNumberFormat="1" applyFont="1" applyFill="1" applyBorder="1" applyAlignment="1">
      <alignment vertical="center"/>
    </xf>
    <xf numFmtId="0" fontId="117" fillId="0" borderId="34" xfId="0" applyFont="1" applyFill="1" applyBorder="1" applyAlignment="1">
      <alignment horizontal="center" vertical="center"/>
    </xf>
    <xf numFmtId="0" fontId="117" fillId="0" borderId="113" xfId="0" applyFont="1" applyFill="1" applyBorder="1" applyAlignment="1">
      <alignment vertical="center"/>
    </xf>
    <xf numFmtId="0" fontId="117" fillId="0" borderId="0" xfId="0" applyFont="1" applyFill="1" applyBorder="1" applyAlignment="1">
      <alignment horizontal="center" vertical="center"/>
    </xf>
    <xf numFmtId="220" fontId="117" fillId="0" borderId="0" xfId="48" applyNumberFormat="1" applyFont="1" applyFill="1" applyBorder="1" applyAlignment="1">
      <alignment/>
    </xf>
    <xf numFmtId="220" fontId="117" fillId="0" borderId="37" xfId="0" applyNumberFormat="1" applyFont="1" applyFill="1" applyBorder="1" applyAlignment="1">
      <alignment vertical="center"/>
    </xf>
    <xf numFmtId="38" fontId="12" fillId="0" borderId="17" xfId="48" applyFont="1" applyFill="1" applyBorder="1" applyAlignment="1" applyProtection="1">
      <alignment vertical="center"/>
      <protection/>
    </xf>
    <xf numFmtId="38" fontId="12" fillId="0" borderId="25" xfId="48" applyFont="1" applyFill="1" applyBorder="1" applyAlignment="1" applyProtection="1">
      <alignment vertical="center"/>
      <protection/>
    </xf>
    <xf numFmtId="38" fontId="12" fillId="0" borderId="14" xfId="48" applyFont="1" applyFill="1" applyBorder="1" applyAlignment="1" applyProtection="1">
      <alignment horizontal="center" vertical="center"/>
      <protection locked="0"/>
    </xf>
    <xf numFmtId="38" fontId="12" fillId="0" borderId="14" xfId="48" applyFont="1" applyFill="1" applyBorder="1" applyAlignment="1" applyProtection="1">
      <alignment vertical="center"/>
      <protection locked="0"/>
    </xf>
    <xf numFmtId="38" fontId="12" fillId="0" borderId="41" xfId="48" applyFont="1" applyFill="1" applyBorder="1" applyAlignment="1" applyProtection="1">
      <alignment vertical="center"/>
      <protection locked="0"/>
    </xf>
    <xf numFmtId="182" fontId="12" fillId="0" borderId="30" xfId="48" applyNumberFormat="1" applyFont="1" applyFill="1" applyBorder="1" applyAlignment="1" applyProtection="1">
      <alignment vertical="center"/>
      <protection locked="0"/>
    </xf>
    <xf numFmtId="38" fontId="12" fillId="0" borderId="37" xfId="48" applyFont="1" applyFill="1" applyBorder="1" applyAlignment="1" applyProtection="1">
      <alignment vertical="center"/>
      <protection locked="0"/>
    </xf>
    <xf numFmtId="38" fontId="12" fillId="0" borderId="91" xfId="48" applyFont="1" applyFill="1" applyBorder="1" applyAlignment="1" applyProtection="1">
      <alignment horizontal="center" vertical="center"/>
      <protection locked="0"/>
    </xf>
    <xf numFmtId="176" fontId="12" fillId="0" borderId="37" xfId="48" applyNumberFormat="1" applyFont="1" applyFill="1" applyBorder="1" applyAlignment="1" applyProtection="1">
      <alignment vertical="center"/>
      <protection/>
    </xf>
    <xf numFmtId="38" fontId="12" fillId="0" borderId="98" xfId="48" applyFont="1" applyFill="1" applyBorder="1" applyAlignment="1" applyProtection="1">
      <alignment horizontal="right" vertical="center" shrinkToFit="1"/>
      <protection/>
    </xf>
    <xf numFmtId="220" fontId="12" fillId="0" borderId="98" xfId="48" applyNumberFormat="1" applyFont="1" applyFill="1" applyBorder="1" applyAlignment="1" applyProtection="1">
      <alignment vertical="center"/>
      <protection/>
    </xf>
    <xf numFmtId="220" fontId="12" fillId="0" borderId="98" xfId="48" applyNumberFormat="1" applyFont="1" applyFill="1" applyBorder="1" applyAlignment="1" applyProtection="1">
      <alignment vertical="center"/>
      <protection locked="0"/>
    </xf>
    <xf numFmtId="220" fontId="12" fillId="0" borderId="106" xfId="48" applyNumberFormat="1" applyFont="1" applyFill="1" applyBorder="1" applyAlignment="1" applyProtection="1">
      <alignment vertical="center"/>
      <protection/>
    </xf>
    <xf numFmtId="220" fontId="117" fillId="0" borderId="14" xfId="48" applyNumberFormat="1" applyFont="1" applyFill="1" applyBorder="1" applyAlignment="1" applyProtection="1">
      <alignment vertical="center"/>
      <protection locked="0"/>
    </xf>
    <xf numFmtId="220" fontId="117" fillId="0" borderId="17" xfId="48" applyNumberFormat="1" applyFont="1" applyFill="1" applyBorder="1" applyAlignment="1" applyProtection="1">
      <alignment vertical="center"/>
      <protection/>
    </xf>
    <xf numFmtId="220" fontId="12" fillId="0" borderId="35" xfId="48" applyNumberFormat="1" applyFont="1" applyFill="1" applyBorder="1" applyAlignment="1" applyProtection="1">
      <alignment horizontal="right" vertical="center"/>
      <protection/>
    </xf>
    <xf numFmtId="220" fontId="12" fillId="0" borderId="99" xfId="48" applyNumberFormat="1" applyFont="1" applyFill="1" applyBorder="1" applyAlignment="1" applyProtection="1">
      <alignment vertical="center"/>
      <protection/>
    </xf>
    <xf numFmtId="220" fontId="117" fillId="0" borderId="37" xfId="48" applyNumberFormat="1" applyFont="1" applyFill="1" applyBorder="1" applyAlignment="1" applyProtection="1">
      <alignment vertical="center"/>
      <protection/>
    </xf>
    <xf numFmtId="220" fontId="117" fillId="0" borderId="25" xfId="48" applyNumberFormat="1" applyFont="1" applyFill="1" applyBorder="1" applyAlignment="1" applyProtection="1">
      <alignment vertical="center"/>
      <protection/>
    </xf>
    <xf numFmtId="220" fontId="12" fillId="0" borderId="72" xfId="48" applyNumberFormat="1" applyFont="1" applyFill="1" applyBorder="1" applyAlignment="1" applyProtection="1">
      <alignment vertical="center"/>
      <protection/>
    </xf>
    <xf numFmtId="220" fontId="12" fillId="0" borderId="73" xfId="48" applyNumberFormat="1" applyFont="1" applyFill="1" applyBorder="1" applyAlignment="1" applyProtection="1">
      <alignment vertical="center"/>
      <protection/>
    </xf>
    <xf numFmtId="220" fontId="12" fillId="0" borderId="88" xfId="48" applyNumberFormat="1" applyFont="1" applyFill="1" applyBorder="1" applyAlignment="1" applyProtection="1">
      <alignment vertical="center"/>
      <protection/>
    </xf>
    <xf numFmtId="220" fontId="12" fillId="0" borderId="110" xfId="48" applyNumberFormat="1" applyFont="1" applyFill="1" applyBorder="1" applyAlignment="1" applyProtection="1">
      <alignment vertical="center"/>
      <protection/>
    </xf>
    <xf numFmtId="220" fontId="117" fillId="0" borderId="91" xfId="48" applyNumberFormat="1" applyFont="1" applyFill="1" applyBorder="1" applyAlignment="1" applyProtection="1">
      <alignment vertical="center"/>
      <protection/>
    </xf>
    <xf numFmtId="38" fontId="13" fillId="0" borderId="114" xfId="48" applyFont="1" applyFill="1" applyBorder="1" applyAlignment="1" applyProtection="1">
      <alignment horizontal="center" vertical="center" wrapText="1"/>
      <protection/>
    </xf>
    <xf numFmtId="220" fontId="12" fillId="0" borderId="25" xfId="48" applyNumberFormat="1" applyFont="1" applyFill="1" applyBorder="1" applyAlignment="1" applyProtection="1">
      <alignment vertical="center"/>
      <protection/>
    </xf>
    <xf numFmtId="220" fontId="12" fillId="0" borderId="74" xfId="48" applyNumberFormat="1" applyFont="1" applyFill="1" applyBorder="1" applyAlignment="1" applyProtection="1">
      <alignment vertical="center"/>
      <protection locked="0"/>
    </xf>
    <xf numFmtId="220" fontId="12" fillId="0" borderId="73" xfId="48" applyNumberFormat="1" applyFont="1" applyFill="1" applyBorder="1" applyAlignment="1" applyProtection="1">
      <alignment vertical="center"/>
      <protection locked="0"/>
    </xf>
    <xf numFmtId="220" fontId="12" fillId="0" borderId="88" xfId="48" applyNumberFormat="1" applyFont="1" applyFill="1" applyBorder="1" applyAlignment="1" applyProtection="1">
      <alignment vertical="center"/>
      <protection locked="0"/>
    </xf>
    <xf numFmtId="220" fontId="12" fillId="0" borderId="91" xfId="48" applyNumberFormat="1" applyFont="1" applyFill="1" applyBorder="1" applyAlignment="1" applyProtection="1">
      <alignment vertical="center"/>
      <protection/>
    </xf>
    <xf numFmtId="220" fontId="12" fillId="0" borderId="72" xfId="48" applyNumberFormat="1" applyFont="1" applyFill="1" applyBorder="1" applyAlignment="1" applyProtection="1">
      <alignment vertical="center"/>
      <protection locked="0"/>
    </xf>
    <xf numFmtId="220" fontId="12" fillId="0" borderId="14" xfId="48" applyNumberFormat="1" applyFont="1" applyFill="1" applyBorder="1" applyAlignment="1" applyProtection="1">
      <alignment vertical="center"/>
      <protection locked="0"/>
    </xf>
    <xf numFmtId="220" fontId="12" fillId="0" borderId="110" xfId="48" applyNumberFormat="1" applyFont="1" applyFill="1" applyBorder="1" applyAlignment="1" applyProtection="1">
      <alignment vertical="center"/>
      <protection locked="0"/>
    </xf>
    <xf numFmtId="220" fontId="14" fillId="0" borderId="101" xfId="48" applyNumberFormat="1" applyFont="1" applyFill="1" applyBorder="1" applyAlignment="1" applyProtection="1">
      <alignment vertical="center" shrinkToFit="1"/>
      <protection/>
    </xf>
    <xf numFmtId="220" fontId="17" fillId="0" borderId="115" xfId="48" applyNumberFormat="1" applyFont="1" applyFill="1" applyBorder="1" applyAlignment="1" applyProtection="1">
      <alignment vertical="center" shrinkToFit="1"/>
      <protection/>
    </xf>
    <xf numFmtId="220" fontId="14" fillId="0" borderId="100" xfId="48" applyNumberFormat="1" applyFont="1" applyFill="1" applyBorder="1" applyAlignment="1" applyProtection="1">
      <alignment vertical="center" shrinkToFit="1"/>
      <protection/>
    </xf>
    <xf numFmtId="220" fontId="17" fillId="0" borderId="116" xfId="48" applyNumberFormat="1" applyFont="1" applyFill="1" applyBorder="1" applyAlignment="1" applyProtection="1">
      <alignment vertical="center" shrinkToFit="1"/>
      <protection/>
    </xf>
    <xf numFmtId="220" fontId="17" fillId="0" borderId="44" xfId="48" applyNumberFormat="1" applyFont="1" applyFill="1" applyBorder="1" applyAlignment="1" applyProtection="1">
      <alignment vertical="center" shrinkToFit="1"/>
      <protection/>
    </xf>
    <xf numFmtId="220" fontId="17" fillId="0" borderId="27" xfId="48" applyNumberFormat="1" applyFont="1" applyFill="1" applyBorder="1" applyAlignment="1" applyProtection="1">
      <alignment vertical="center" shrinkToFit="1"/>
      <protection/>
    </xf>
    <xf numFmtId="220" fontId="17" fillId="0" borderId="117" xfId="48" applyNumberFormat="1" applyFont="1" applyFill="1" applyBorder="1" applyAlignment="1" applyProtection="1">
      <alignment vertical="center" shrinkToFit="1"/>
      <protection/>
    </xf>
    <xf numFmtId="220" fontId="17" fillId="0" borderId="118" xfId="48" applyNumberFormat="1" applyFont="1" applyFill="1" applyBorder="1" applyAlignment="1" applyProtection="1">
      <alignment vertical="center" shrinkToFit="1"/>
      <protection/>
    </xf>
    <xf numFmtId="220" fontId="17" fillId="0" borderId="119" xfId="48" applyNumberFormat="1" applyFont="1" applyFill="1" applyBorder="1" applyAlignment="1" applyProtection="1">
      <alignment vertical="center" shrinkToFit="1"/>
      <protection/>
    </xf>
    <xf numFmtId="220" fontId="14" fillId="0" borderId="33" xfId="48" applyNumberFormat="1" applyFont="1" applyFill="1" applyBorder="1" applyAlignment="1" applyProtection="1">
      <alignment vertical="center" shrinkToFit="1"/>
      <protection/>
    </xf>
    <xf numFmtId="220" fontId="14" fillId="0" borderId="34" xfId="48" applyNumberFormat="1" applyFont="1" applyFill="1" applyBorder="1" applyAlignment="1" applyProtection="1">
      <alignment vertical="center" shrinkToFit="1"/>
      <protection/>
    </xf>
    <xf numFmtId="220" fontId="14" fillId="0" borderId="120" xfId="48" applyNumberFormat="1" applyFont="1" applyFill="1" applyBorder="1" applyAlignment="1" applyProtection="1">
      <alignment vertical="center" shrinkToFit="1"/>
      <protection/>
    </xf>
    <xf numFmtId="220" fontId="14" fillId="0" borderId="77" xfId="48" applyNumberFormat="1" applyFont="1" applyFill="1" applyBorder="1" applyAlignment="1" applyProtection="1">
      <alignment vertical="center" shrinkToFit="1"/>
      <protection/>
    </xf>
    <xf numFmtId="220" fontId="14" fillId="0" borderId="121" xfId="48" applyNumberFormat="1" applyFont="1" applyFill="1" applyBorder="1" applyAlignment="1" applyProtection="1">
      <alignment vertical="center" shrinkToFit="1"/>
      <protection/>
    </xf>
    <xf numFmtId="220" fontId="14" fillId="0" borderId="10" xfId="48" applyNumberFormat="1" applyFont="1" applyFill="1" applyBorder="1" applyAlignment="1" applyProtection="1">
      <alignment vertical="center" shrinkToFit="1"/>
      <protection/>
    </xf>
    <xf numFmtId="3" fontId="17" fillId="0" borderId="91" xfId="0" applyNumberFormat="1" applyFont="1" applyFill="1" applyBorder="1" applyAlignment="1">
      <alignment horizontal="right" vertical="center" shrinkToFit="1"/>
    </xf>
    <xf numFmtId="3" fontId="17" fillId="0" borderId="110" xfId="0" applyNumberFormat="1" applyFont="1" applyFill="1" applyBorder="1" applyAlignment="1">
      <alignment horizontal="right" vertical="center" shrinkToFit="1"/>
    </xf>
    <xf numFmtId="3" fontId="17" fillId="0" borderId="105" xfId="0" applyNumberFormat="1" applyFont="1" applyFill="1" applyBorder="1" applyAlignment="1">
      <alignment horizontal="right" vertical="center" shrinkToFit="1"/>
    </xf>
    <xf numFmtId="3" fontId="17" fillId="0" borderId="98" xfId="0" applyNumberFormat="1" applyFont="1" applyFill="1" applyBorder="1" applyAlignment="1">
      <alignment horizontal="right" vertical="center" shrinkToFit="1"/>
    </xf>
    <xf numFmtId="3" fontId="17" fillId="0" borderId="106" xfId="0" applyNumberFormat="1" applyFont="1" applyFill="1" applyBorder="1" applyAlignment="1">
      <alignment horizontal="right" vertical="center" shrinkToFit="1"/>
    </xf>
    <xf numFmtId="3" fontId="17" fillId="0" borderId="99" xfId="0" applyNumberFormat="1" applyFont="1" applyFill="1" applyBorder="1" applyAlignment="1">
      <alignment horizontal="right" vertical="center" shrinkToFit="1"/>
    </xf>
    <xf numFmtId="220" fontId="20" fillId="0" borderId="113" xfId="0" applyNumberFormat="1" applyFont="1" applyFill="1" applyBorder="1" applyAlignment="1">
      <alignment horizontal="right" vertical="center" shrinkToFit="1"/>
    </xf>
    <xf numFmtId="220" fontId="20" fillId="0" borderId="106" xfId="0" applyNumberFormat="1" applyFont="1" applyFill="1" applyBorder="1" applyAlignment="1">
      <alignment horizontal="right" vertical="center" shrinkToFit="1"/>
    </xf>
    <xf numFmtId="220" fontId="20" fillId="0" borderId="98" xfId="0" applyNumberFormat="1" applyFont="1" applyFill="1" applyBorder="1" applyAlignment="1">
      <alignment horizontal="right" vertical="center" shrinkToFit="1"/>
    </xf>
    <xf numFmtId="220" fontId="20" fillId="0" borderId="99" xfId="0" applyNumberFormat="1" applyFont="1" applyFill="1" applyBorder="1" applyAlignment="1">
      <alignment horizontal="right" vertical="center" shrinkToFit="1"/>
    </xf>
    <xf numFmtId="0" fontId="0" fillId="0" borderId="0" xfId="0" applyFont="1" applyFill="1" applyAlignment="1">
      <alignment/>
    </xf>
    <xf numFmtId="38" fontId="12" fillId="0" borderId="14" xfId="48" applyFont="1" applyFill="1" applyBorder="1" applyAlignment="1" applyProtection="1">
      <alignment horizontal="right" vertical="center" shrinkToFit="1"/>
      <protection locked="0"/>
    </xf>
    <xf numFmtId="38" fontId="117" fillId="0" borderId="14" xfId="48" applyFont="1" applyFill="1" applyBorder="1" applyAlignment="1" applyProtection="1">
      <alignment horizontal="right" vertical="center" shrinkToFit="1"/>
      <protection locked="0"/>
    </xf>
    <xf numFmtId="38" fontId="12" fillId="0" borderId="37" xfId="48" applyFont="1" applyFill="1" applyBorder="1" applyAlignment="1" applyProtection="1">
      <alignment horizontal="right" vertical="center" shrinkToFit="1"/>
      <protection locked="0"/>
    </xf>
    <xf numFmtId="38" fontId="12" fillId="0" borderId="98" xfId="48" applyFont="1" applyFill="1" applyBorder="1" applyAlignment="1" applyProtection="1">
      <alignment horizontal="right" vertical="center" shrinkToFit="1"/>
      <protection locked="0"/>
    </xf>
    <xf numFmtId="38" fontId="12" fillId="0" borderId="106" xfId="48" applyFont="1" applyFill="1" applyBorder="1" applyAlignment="1" applyProtection="1">
      <alignment horizontal="right" vertical="center" shrinkToFit="1"/>
      <protection/>
    </xf>
    <xf numFmtId="38" fontId="117" fillId="0" borderId="29" xfId="48" applyFont="1" applyFill="1" applyBorder="1" applyAlignment="1" applyProtection="1">
      <alignment horizontal="right" vertical="center" shrinkToFit="1"/>
      <protection locked="0"/>
    </xf>
    <xf numFmtId="38" fontId="117" fillId="0" borderId="37" xfId="48" applyFont="1" applyFill="1" applyBorder="1" applyAlignment="1" applyProtection="1">
      <alignment horizontal="right" vertical="center" shrinkToFit="1"/>
      <protection/>
    </xf>
    <xf numFmtId="38" fontId="117" fillId="0" borderId="37" xfId="48" applyFont="1" applyFill="1" applyBorder="1" applyAlignment="1" applyProtection="1">
      <alignment horizontal="right" vertical="center" shrinkToFit="1"/>
      <protection locked="0"/>
    </xf>
    <xf numFmtId="220" fontId="39" fillId="0" borderId="106" xfId="0" applyNumberFormat="1" applyFont="1" applyFill="1" applyBorder="1" applyAlignment="1">
      <alignment vertical="center" shrinkToFit="1"/>
    </xf>
    <xf numFmtId="220" fontId="39" fillId="0" borderId="98" xfId="0" applyNumberFormat="1" applyFont="1" applyFill="1" applyBorder="1" applyAlignment="1">
      <alignment vertical="center" shrinkToFit="1"/>
    </xf>
    <xf numFmtId="220" fontId="39" fillId="0" borderId="99" xfId="0" applyNumberFormat="1" applyFont="1" applyFill="1" applyBorder="1" applyAlignment="1">
      <alignment vertical="center" shrinkToFit="1"/>
    </xf>
    <xf numFmtId="220" fontId="39" fillId="0" borderId="122" xfId="0" applyNumberFormat="1" applyFont="1" applyFill="1" applyBorder="1" applyAlignment="1">
      <alignment horizontal="right" vertical="center" shrinkToFit="1"/>
    </xf>
    <xf numFmtId="220" fontId="39" fillId="0" borderId="122" xfId="0" applyNumberFormat="1" applyFont="1" applyFill="1" applyBorder="1" applyAlignment="1">
      <alignment vertical="center" shrinkToFit="1"/>
    </xf>
    <xf numFmtId="3" fontId="118" fillId="0" borderId="30" xfId="48" applyNumberFormat="1" applyFont="1" applyFill="1" applyBorder="1" applyAlignment="1" applyProtection="1">
      <alignment vertical="center"/>
      <protection/>
    </xf>
    <xf numFmtId="3" fontId="118" fillId="0" borderId="14" xfId="48" applyNumberFormat="1" applyFont="1" applyFill="1" applyBorder="1" applyAlignment="1" applyProtection="1">
      <alignment vertical="center"/>
      <protection/>
    </xf>
    <xf numFmtId="3" fontId="14" fillId="0" borderId="14" xfId="48" applyNumberFormat="1" applyFont="1" applyFill="1" applyBorder="1" applyAlignment="1" applyProtection="1">
      <alignment vertical="center"/>
      <protection/>
    </xf>
    <xf numFmtId="3" fontId="14" fillId="0" borderId="37" xfId="48" applyNumberFormat="1" applyFont="1" applyFill="1" applyBorder="1" applyAlignment="1" applyProtection="1">
      <alignment vertical="center"/>
      <protection/>
    </xf>
    <xf numFmtId="3" fontId="14" fillId="0" borderId="105" xfId="48" applyNumberFormat="1" applyFont="1" applyFill="1" applyBorder="1" applyAlignment="1" applyProtection="1">
      <alignment vertical="center"/>
      <protection/>
    </xf>
    <xf numFmtId="3" fontId="14" fillId="0" borderId="98" xfId="48" applyNumberFormat="1" applyFont="1" applyFill="1" applyBorder="1" applyAlignment="1" applyProtection="1">
      <alignment vertical="center"/>
      <protection/>
    </xf>
    <xf numFmtId="3" fontId="14" fillId="0" borderId="99" xfId="48" applyNumberFormat="1" applyFont="1" applyFill="1" applyBorder="1" applyAlignment="1" applyProtection="1">
      <alignment vertical="center"/>
      <protection/>
    </xf>
    <xf numFmtId="3" fontId="118" fillId="0" borderId="37" xfId="48" applyNumberFormat="1" applyFont="1" applyFill="1" applyBorder="1" applyAlignment="1" applyProtection="1">
      <alignment vertical="center"/>
      <protection/>
    </xf>
    <xf numFmtId="3" fontId="14" fillId="0" borderId="105" xfId="61" applyNumberFormat="1" applyFont="1" applyFill="1" applyBorder="1" applyAlignment="1">
      <alignment vertical="center"/>
      <protection/>
    </xf>
    <xf numFmtId="3" fontId="14" fillId="0" borderId="98" xfId="61" applyNumberFormat="1" applyFont="1" applyFill="1" applyBorder="1" applyAlignment="1">
      <alignment vertical="center"/>
      <protection/>
    </xf>
    <xf numFmtId="38" fontId="117" fillId="0" borderId="29" xfId="48" applyFont="1" applyFill="1" applyBorder="1" applyAlignment="1" applyProtection="1">
      <alignment vertical="center"/>
      <protection/>
    </xf>
    <xf numFmtId="38" fontId="12" fillId="0" borderId="98" xfId="48" applyFont="1" applyFill="1" applyBorder="1" applyAlignment="1" applyProtection="1">
      <alignment horizontal="right" vertical="center"/>
      <protection/>
    </xf>
    <xf numFmtId="38" fontId="12" fillId="0" borderId="99" xfId="48" applyFont="1" applyFill="1" applyBorder="1" applyAlignment="1" applyProtection="1">
      <alignment horizontal="right" vertical="center"/>
      <protection/>
    </xf>
    <xf numFmtId="38" fontId="117" fillId="0" borderId="52" xfId="48" applyFont="1" applyFill="1" applyBorder="1" applyAlignment="1" applyProtection="1">
      <alignment vertical="center"/>
      <protection/>
    </xf>
    <xf numFmtId="220" fontId="12" fillId="0" borderId="24" xfId="48" applyNumberFormat="1" applyFont="1" applyFill="1" applyBorder="1" applyAlignment="1">
      <alignment vertical="center"/>
    </xf>
    <xf numFmtId="220" fontId="14" fillId="0" borderId="57" xfId="48" applyNumberFormat="1" applyFont="1" applyFill="1" applyBorder="1" applyAlignment="1">
      <alignment vertical="center"/>
    </xf>
    <xf numFmtId="0" fontId="12" fillId="0" borderId="35" xfId="0" applyFont="1" applyFill="1" applyBorder="1" applyAlignment="1">
      <alignment horizontal="center" vertical="center" shrinkToFit="1"/>
    </xf>
    <xf numFmtId="220" fontId="14" fillId="0" borderId="21" xfId="48" applyNumberFormat="1" applyFont="1" applyFill="1" applyBorder="1" applyAlignment="1" applyProtection="1">
      <alignment horizontal="right" vertical="center" shrinkToFit="1"/>
      <protection locked="0"/>
    </xf>
    <xf numFmtId="220" fontId="14" fillId="0" borderId="35" xfId="48" applyNumberFormat="1" applyFont="1" applyFill="1" applyBorder="1" applyAlignment="1" applyProtection="1">
      <alignment horizontal="right" vertical="center"/>
      <protection locked="0"/>
    </xf>
    <xf numFmtId="220" fontId="14" fillId="0" borderId="14" xfId="48" applyNumberFormat="1" applyFont="1" applyFill="1" applyBorder="1" applyAlignment="1">
      <alignment vertical="center"/>
    </xf>
    <xf numFmtId="220" fontId="14" fillId="0" borderId="37" xfId="48" applyNumberFormat="1" applyFont="1" applyFill="1" applyBorder="1" applyAlignment="1">
      <alignment vertical="center"/>
    </xf>
    <xf numFmtId="220" fontId="42" fillId="0" borderId="14" xfId="0" applyNumberFormat="1" applyFont="1" applyFill="1" applyBorder="1" applyAlignment="1">
      <alignment vertical="center"/>
    </xf>
    <xf numFmtId="220" fontId="131" fillId="0" borderId="44" xfId="0" applyNumberFormat="1" applyFont="1" applyFill="1" applyBorder="1" applyAlignment="1">
      <alignment vertical="center"/>
    </xf>
    <xf numFmtId="220" fontId="14" fillId="0" borderId="98" xfId="48" applyNumberFormat="1" applyFont="1" applyFill="1" applyBorder="1" applyAlignment="1" applyProtection="1">
      <alignment horizontal="right" vertical="center"/>
      <protection locked="0"/>
    </xf>
    <xf numFmtId="220" fontId="14" fillId="0" borderId="98" xfId="48" applyNumberFormat="1" applyFont="1" applyFill="1" applyBorder="1" applyAlignment="1">
      <alignment horizontal="right" vertical="center"/>
    </xf>
    <xf numFmtId="220" fontId="14" fillId="0" borderId="123" xfId="48" applyNumberFormat="1" applyFont="1" applyFill="1" applyBorder="1" applyAlignment="1" applyProtection="1">
      <alignment horizontal="right" vertical="center"/>
      <protection locked="0"/>
    </xf>
    <xf numFmtId="0" fontId="2" fillId="0" borderId="13" xfId="0" applyFont="1" applyFill="1" applyBorder="1" applyAlignment="1">
      <alignment horizontal="center" vertical="center" wrapText="1"/>
    </xf>
    <xf numFmtId="0" fontId="12" fillId="0" borderId="61"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116" fillId="0" borderId="114"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117" fillId="0" borderId="74" xfId="0" applyFont="1" applyBorder="1" applyAlignment="1">
      <alignment horizontal="distributed" vertical="center" indent="2"/>
    </xf>
    <xf numFmtId="0" fontId="117" fillId="0" borderId="73" xfId="0" applyFont="1" applyBorder="1" applyAlignment="1">
      <alignment horizontal="distributed" vertical="center" indent="2"/>
    </xf>
    <xf numFmtId="0" fontId="117" fillId="0" borderId="73" xfId="0" applyFont="1" applyFill="1" applyBorder="1" applyAlignment="1">
      <alignment horizontal="distributed" vertical="center" indent="2"/>
    </xf>
    <xf numFmtId="0" fontId="117" fillId="0" borderId="114" xfId="0" applyFont="1" applyFill="1" applyBorder="1" applyAlignment="1">
      <alignment horizontal="distributed" vertical="center" indent="2"/>
    </xf>
    <xf numFmtId="0" fontId="117" fillId="0" borderId="88" xfId="0" applyFont="1" applyBorder="1" applyAlignment="1">
      <alignment horizontal="distributed" vertical="center" indent="2"/>
    </xf>
    <xf numFmtId="0" fontId="117" fillId="0" borderId="72" xfId="0" applyFont="1" applyBorder="1" applyAlignment="1">
      <alignment horizontal="distributed" vertical="center" indent="2"/>
    </xf>
    <xf numFmtId="220" fontId="12" fillId="0" borderId="32" xfId="48" applyNumberFormat="1" applyFont="1" applyFill="1" applyBorder="1" applyAlignment="1">
      <alignment horizontal="right" vertical="center" wrapText="1"/>
    </xf>
    <xf numFmtId="220" fontId="12" fillId="0" borderId="57" xfId="48" applyNumberFormat="1" applyFont="1" applyFill="1" applyBorder="1" applyAlignment="1">
      <alignment vertical="center"/>
    </xf>
    <xf numFmtId="0" fontId="117" fillId="0" borderId="114" xfId="0" applyFont="1" applyBorder="1" applyAlignment="1">
      <alignment horizontal="distributed" vertical="center" indent="2"/>
    </xf>
    <xf numFmtId="0" fontId="117" fillId="0" borderId="124" xfId="0" applyFont="1" applyBorder="1" applyAlignment="1">
      <alignment horizontal="distributed" vertical="center" indent="2"/>
    </xf>
    <xf numFmtId="220" fontId="12" fillId="0" borderId="125" xfId="48" applyNumberFormat="1" applyFont="1" applyFill="1" applyBorder="1" applyAlignment="1">
      <alignment vertical="center"/>
    </xf>
    <xf numFmtId="220" fontId="12" fillId="0" borderId="126" xfId="48" applyNumberFormat="1" applyFont="1" applyFill="1" applyBorder="1" applyAlignment="1">
      <alignment vertical="center"/>
    </xf>
    <xf numFmtId="0" fontId="117" fillId="0" borderId="124" xfId="0" applyFont="1" applyFill="1" applyBorder="1" applyAlignment="1">
      <alignment horizontal="distributed" vertical="center" indent="2"/>
    </xf>
    <xf numFmtId="0" fontId="12" fillId="0" borderId="24" xfId="0" applyFont="1" applyFill="1" applyBorder="1" applyAlignment="1">
      <alignment horizontal="center" vertical="center" shrinkToFit="1"/>
    </xf>
    <xf numFmtId="0" fontId="8" fillId="0" borderId="14" xfId="57" applyFont="1" applyFill="1" applyBorder="1" applyAlignment="1">
      <alignment horizontal="center" vertical="center" shrinkToFit="1"/>
      <protection/>
    </xf>
    <xf numFmtId="0" fontId="8" fillId="0" borderId="14" xfId="57" applyFont="1" applyFill="1" applyBorder="1" applyAlignment="1">
      <alignment vertical="center" shrinkToFit="1"/>
      <protection/>
    </xf>
    <xf numFmtId="0" fontId="8" fillId="0" borderId="14" xfId="57" applyFont="1" applyFill="1" applyBorder="1" applyAlignment="1">
      <alignment horizontal="center" vertical="center" wrapText="1" shrinkToFit="1"/>
      <protection/>
    </xf>
    <xf numFmtId="0" fontId="8" fillId="0" borderId="29" xfId="60" applyFont="1" applyFill="1" applyBorder="1" applyAlignment="1">
      <alignment vertical="center" shrinkToFit="1"/>
      <protection/>
    </xf>
    <xf numFmtId="220" fontId="8" fillId="0" borderId="22" xfId="60" applyNumberFormat="1" applyFont="1" applyFill="1" applyBorder="1" applyAlignment="1">
      <alignment vertical="center" wrapText="1"/>
      <protection/>
    </xf>
    <xf numFmtId="220" fontId="8" fillId="0" borderId="61" xfId="60" applyNumberFormat="1" applyFont="1" applyFill="1" applyBorder="1" applyAlignment="1">
      <alignment vertical="center"/>
      <protection/>
    </xf>
    <xf numFmtId="0" fontId="8" fillId="0" borderId="0" xfId="60" applyFont="1" applyFill="1" applyBorder="1">
      <alignment/>
      <protection/>
    </xf>
    <xf numFmtId="0" fontId="8" fillId="0" borderId="45" xfId="57" applyFont="1" applyFill="1" applyBorder="1" applyAlignment="1" applyProtection="1">
      <alignment horizontal="center" vertical="center" shrinkToFit="1"/>
      <protection locked="0"/>
    </xf>
    <xf numFmtId="0" fontId="8" fillId="0" borderId="29" xfId="57"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center" vertical="center" shrinkToFit="1"/>
      <protection locked="0"/>
    </xf>
    <xf numFmtId="0" fontId="8" fillId="0" borderId="22" xfId="60" applyFont="1" applyFill="1" applyBorder="1" applyAlignment="1">
      <alignment horizontal="left" vertical="center"/>
      <protection/>
    </xf>
    <xf numFmtId="220" fontId="8" fillId="0" borderId="45" xfId="60" applyNumberFormat="1" applyFont="1" applyFill="1" applyBorder="1" applyAlignment="1">
      <alignment vertical="center"/>
      <protection/>
    </xf>
    <xf numFmtId="220" fontId="12" fillId="0" borderId="21" xfId="48" applyNumberFormat="1" applyFont="1" applyFill="1" applyBorder="1" applyAlignment="1" applyProtection="1">
      <alignment horizontal="right" vertical="center"/>
      <protection/>
    </xf>
    <xf numFmtId="0" fontId="14" fillId="0" borderId="35" xfId="0" applyFont="1" applyFill="1" applyBorder="1" applyAlignment="1">
      <alignment horizontal="center" vertical="center" wrapText="1" shrinkToFit="1"/>
    </xf>
    <xf numFmtId="0" fontId="8" fillId="0" borderId="0" xfId="0" applyFont="1" applyFill="1" applyAlignment="1">
      <alignment/>
    </xf>
    <xf numFmtId="0" fontId="12" fillId="0" borderId="13" xfId="0" applyFont="1" applyFill="1" applyBorder="1" applyAlignment="1" applyProtection="1">
      <alignment horizontal="center" vertical="center" shrinkToFit="1"/>
      <protection locked="0"/>
    </xf>
    <xf numFmtId="220" fontId="8" fillId="0" borderId="28" xfId="60" applyNumberFormat="1" applyFont="1" applyFill="1" applyBorder="1" applyAlignment="1">
      <alignment vertical="center"/>
      <protection/>
    </xf>
    <xf numFmtId="220" fontId="14" fillId="0" borderId="106" xfId="48" applyNumberFormat="1" applyFont="1" applyFill="1" applyBorder="1" applyAlignment="1" applyProtection="1">
      <alignment horizontal="right" vertical="center" shrinkToFit="1"/>
      <protection locked="0"/>
    </xf>
    <xf numFmtId="220" fontId="14" fillId="0" borderId="98" xfId="48" applyNumberFormat="1" applyFont="1" applyFill="1" applyBorder="1" applyAlignment="1" applyProtection="1">
      <alignment horizontal="right" vertical="center" shrinkToFit="1"/>
      <protection locked="0"/>
    </xf>
    <xf numFmtId="38" fontId="8" fillId="0" borderId="0" xfId="48" applyFont="1" applyFill="1" applyBorder="1" applyAlignment="1">
      <alignment vertical="center" wrapText="1"/>
    </xf>
    <xf numFmtId="38" fontId="8" fillId="0" borderId="0" xfId="48" applyFont="1" applyFill="1" applyBorder="1" applyAlignment="1">
      <alignment vertical="center"/>
    </xf>
    <xf numFmtId="0" fontId="8" fillId="0" borderId="61" xfId="60" applyFont="1" applyFill="1" applyBorder="1" applyAlignment="1">
      <alignment horizontal="center" vertical="top" shrinkToFit="1"/>
      <protection/>
    </xf>
    <xf numFmtId="0" fontId="8" fillId="0" borderId="60" xfId="60" applyFont="1" applyFill="1" applyBorder="1" applyAlignment="1">
      <alignment horizontal="center" vertical="top" shrinkToFit="1"/>
      <protection/>
    </xf>
    <xf numFmtId="220" fontId="8" fillId="0" borderId="22" xfId="60" applyNumberFormat="1" applyFont="1" applyFill="1" applyBorder="1" applyAlignment="1">
      <alignment vertical="center"/>
      <protection/>
    </xf>
    <xf numFmtId="0" fontId="18" fillId="0" borderId="0" xfId="0" applyFont="1" applyFill="1" applyAlignment="1">
      <alignment vertical="center" wrapText="1"/>
    </xf>
    <xf numFmtId="0" fontId="18" fillId="0" borderId="0" xfId="0" applyFont="1" applyFill="1" applyAlignment="1">
      <alignment vertical="center"/>
    </xf>
    <xf numFmtId="0" fontId="48" fillId="0" borderId="0" xfId="0" applyFont="1" applyFill="1" applyAlignment="1">
      <alignment vertical="center" wrapText="1"/>
    </xf>
    <xf numFmtId="0" fontId="18" fillId="0" borderId="0" xfId="0" applyFont="1" applyFill="1" applyAlignment="1">
      <alignment vertical="top"/>
    </xf>
    <xf numFmtId="0" fontId="49" fillId="0" borderId="0" xfId="0" applyFont="1" applyFill="1" applyAlignment="1">
      <alignment vertical="center"/>
    </xf>
    <xf numFmtId="0" fontId="18" fillId="0" borderId="0" xfId="0" applyFont="1" applyFill="1" applyAlignment="1">
      <alignment/>
    </xf>
    <xf numFmtId="0" fontId="7" fillId="0" borderId="98" xfId="0" applyFont="1" applyFill="1" applyBorder="1" applyAlignment="1" applyProtection="1">
      <alignment horizontal="left" vertical="center"/>
      <protection/>
    </xf>
    <xf numFmtId="37" fontId="12" fillId="0" borderId="106" xfId="0" applyNumberFormat="1" applyFont="1" applyFill="1" applyBorder="1" applyAlignment="1" applyProtection="1">
      <alignment vertical="center"/>
      <protection/>
    </xf>
    <xf numFmtId="37" fontId="12" fillId="0" borderId="99" xfId="0" applyNumberFormat="1" applyFont="1" applyFill="1" applyBorder="1" applyAlignment="1" applyProtection="1">
      <alignment vertical="center"/>
      <protection/>
    </xf>
    <xf numFmtId="0" fontId="8" fillId="0" borderId="22" xfId="60" applyFont="1" applyFill="1" applyBorder="1" applyAlignment="1">
      <alignment vertical="center" wrapText="1" shrinkToFit="1"/>
      <protection/>
    </xf>
    <xf numFmtId="0" fontId="8" fillId="0" borderId="61" xfId="60" applyFont="1" applyFill="1" applyBorder="1" applyAlignment="1">
      <alignment vertical="center" wrapText="1" shrinkToFit="1"/>
      <protection/>
    </xf>
    <xf numFmtId="0" fontId="8" fillId="0" borderId="61" xfId="60" applyFont="1" applyFill="1" applyBorder="1" applyAlignment="1">
      <alignment horizontal="center" vertical="top" wrapText="1" shrinkToFit="1"/>
      <protection/>
    </xf>
    <xf numFmtId="179" fontId="8" fillId="0" borderId="29" xfId="60" applyNumberFormat="1" applyFont="1" applyFill="1" applyBorder="1" applyAlignment="1">
      <alignment vertical="center"/>
      <protection/>
    </xf>
    <xf numFmtId="179" fontId="8" fillId="0" borderId="45" xfId="60" applyNumberFormat="1" applyFont="1" applyFill="1" applyBorder="1" applyAlignment="1">
      <alignment vertical="center"/>
      <protection/>
    </xf>
    <xf numFmtId="0" fontId="8" fillId="0" borderId="29" xfId="60" applyFont="1" applyFill="1" applyBorder="1" applyAlignment="1">
      <alignment horizontal="center" vertical="center" shrinkToFit="1"/>
      <protection/>
    </xf>
    <xf numFmtId="0" fontId="8" fillId="0" borderId="52" xfId="60" applyFont="1" applyFill="1" applyBorder="1" applyAlignment="1">
      <alignment horizontal="center" vertical="center" shrinkToFit="1"/>
      <protection/>
    </xf>
    <xf numFmtId="0" fontId="8" fillId="0" borderId="29" xfId="60" applyFont="1" applyFill="1" applyBorder="1" applyAlignment="1">
      <alignment horizontal="center" vertical="center" wrapText="1" shrinkToFit="1"/>
      <protection/>
    </xf>
    <xf numFmtId="220" fontId="8" fillId="0" borderId="59" xfId="60" applyNumberFormat="1" applyFont="1" applyFill="1" applyBorder="1" applyAlignment="1">
      <alignment vertical="center"/>
      <protection/>
    </xf>
    <xf numFmtId="0" fontId="8" fillId="0" borderId="61" xfId="60" applyFont="1" applyFill="1" applyBorder="1" applyAlignment="1">
      <alignment horizontal="center" vertical="center" shrinkToFit="1"/>
      <protection/>
    </xf>
    <xf numFmtId="0" fontId="8" fillId="0" borderId="60" xfId="60" applyFont="1" applyFill="1" applyBorder="1" applyAlignment="1">
      <alignment horizontal="center" vertical="center" shrinkToFit="1"/>
      <protection/>
    </xf>
    <xf numFmtId="0" fontId="8" fillId="0" borderId="22" xfId="60" applyFont="1" applyFill="1" applyBorder="1" applyAlignment="1">
      <alignment horizontal="center" vertical="center" shrinkToFit="1"/>
      <protection/>
    </xf>
    <xf numFmtId="0" fontId="8" fillId="0" borderId="46" xfId="60" applyFont="1" applyFill="1" applyBorder="1" applyAlignment="1">
      <alignment horizontal="center" vertical="center" shrinkToFit="1"/>
      <protection/>
    </xf>
    <xf numFmtId="0" fontId="8" fillId="0" borderId="45" xfId="60" applyFont="1" applyFill="1" applyBorder="1" applyAlignment="1">
      <alignment horizontal="center" vertical="center" shrinkToFit="1"/>
      <protection/>
    </xf>
    <xf numFmtId="0" fontId="8" fillId="0" borderId="0" xfId="60" applyFont="1" applyFill="1" applyBorder="1" applyAlignment="1">
      <alignment horizontal="center" vertical="center" shrinkToFit="1"/>
      <protection/>
    </xf>
    <xf numFmtId="0" fontId="8" fillId="0" borderId="26" xfId="60" applyFont="1" applyFill="1" applyBorder="1" applyAlignment="1">
      <alignment horizontal="center" vertical="center" shrinkToFit="1"/>
      <protection/>
    </xf>
    <xf numFmtId="0" fontId="8" fillId="0" borderId="59" xfId="60" applyFont="1" applyFill="1" applyBorder="1" applyAlignment="1">
      <alignment horizontal="center" vertical="center" shrinkToFit="1"/>
      <protection/>
    </xf>
    <xf numFmtId="0" fontId="8" fillId="0" borderId="118" xfId="60" applyFont="1" applyFill="1" applyBorder="1" applyAlignment="1">
      <alignment horizontal="center" vertical="center" shrinkToFit="1"/>
      <protection/>
    </xf>
    <xf numFmtId="0" fontId="8" fillId="0" borderId="28" xfId="60" applyFont="1" applyFill="1" applyBorder="1" applyAlignment="1">
      <alignment horizontal="center" vertical="center" shrinkToFit="1"/>
      <protection/>
    </xf>
    <xf numFmtId="0" fontId="8" fillId="0" borderId="117" xfId="60" applyFont="1" applyFill="1" applyBorder="1" applyAlignment="1">
      <alignment horizontal="center" vertical="center" shrinkToFit="1"/>
      <protection/>
    </xf>
    <xf numFmtId="0" fontId="8" fillId="0" borderId="27" xfId="60" applyFont="1" applyFill="1" applyBorder="1" applyAlignment="1">
      <alignment horizontal="center" vertical="center" shrinkToFit="1"/>
      <protection/>
    </xf>
    <xf numFmtId="220" fontId="8" fillId="0" borderId="61" xfId="60" applyNumberFormat="1" applyFont="1" applyFill="1" applyBorder="1" applyAlignment="1">
      <alignment horizontal="right" vertical="center"/>
      <protection/>
    </xf>
    <xf numFmtId="220" fontId="8" fillId="0" borderId="29" xfId="60" applyNumberFormat="1" applyFont="1" applyFill="1" applyBorder="1" applyAlignment="1">
      <alignment horizontal="right" vertical="center"/>
      <protection/>
    </xf>
    <xf numFmtId="0" fontId="8" fillId="0" borderId="67" xfId="60" applyFont="1" applyFill="1" applyBorder="1" applyAlignment="1">
      <alignment horizontal="center" vertical="center" shrinkToFit="1"/>
      <protection/>
    </xf>
    <xf numFmtId="0" fontId="8" fillId="0" borderId="66" xfId="60" applyFont="1" applyFill="1" applyBorder="1" applyAlignment="1">
      <alignment horizontal="center" vertical="center" shrinkToFit="1"/>
      <protection/>
    </xf>
    <xf numFmtId="0" fontId="8" fillId="0" borderId="71" xfId="60" applyFont="1" applyFill="1" applyBorder="1" applyAlignment="1">
      <alignment horizontal="center" vertical="center" shrinkToFit="1"/>
      <protection/>
    </xf>
    <xf numFmtId="0" fontId="8" fillId="0" borderId="75" xfId="60" applyFont="1" applyFill="1" applyBorder="1" applyAlignment="1">
      <alignment horizontal="center" vertical="center" shrinkToFit="1"/>
      <protection/>
    </xf>
    <xf numFmtId="0" fontId="8" fillId="0" borderId="61" xfId="60" applyFont="1" applyFill="1" applyBorder="1" applyAlignment="1">
      <alignment horizontal="center" vertical="center" wrapText="1" shrinkToFit="1"/>
      <protection/>
    </xf>
    <xf numFmtId="220" fontId="8" fillId="0" borderId="14" xfId="60" applyNumberFormat="1" applyFont="1" applyFill="1" applyBorder="1" applyAlignment="1">
      <alignment vertical="center"/>
      <protection/>
    </xf>
    <xf numFmtId="0" fontId="8" fillId="0" borderId="14" xfId="60" applyFont="1" applyFill="1" applyBorder="1" applyAlignment="1">
      <alignment horizontal="center" vertical="center" shrinkToFit="1"/>
      <protection/>
    </xf>
    <xf numFmtId="0" fontId="8" fillId="0" borderId="37" xfId="60" applyFont="1" applyFill="1" applyBorder="1" applyAlignment="1">
      <alignment horizontal="center" vertical="center" shrinkToFit="1"/>
      <protection/>
    </xf>
    <xf numFmtId="179" fontId="8" fillId="0" borderId="14" xfId="60" applyNumberFormat="1" applyFont="1" applyFill="1" applyBorder="1" applyAlignment="1">
      <alignment vertical="center"/>
      <protection/>
    </xf>
    <xf numFmtId="179" fontId="8" fillId="0" borderId="41" xfId="60" applyNumberFormat="1" applyFont="1" applyFill="1" applyBorder="1" applyAlignment="1">
      <alignment vertical="center"/>
      <protection/>
    </xf>
    <xf numFmtId="0" fontId="17" fillId="0" borderId="21"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shrinkToFit="1"/>
      <protection locked="0"/>
    </xf>
    <xf numFmtId="0" fontId="12" fillId="0" borderId="21" xfId="0" applyFont="1" applyFill="1" applyBorder="1" applyAlignment="1" applyProtection="1">
      <alignment horizontal="center" vertical="center" wrapText="1" shrinkToFit="1"/>
      <protection locked="0"/>
    </xf>
    <xf numFmtId="0" fontId="12" fillId="0" borderId="60" xfId="0" applyFont="1" applyFill="1" applyBorder="1" applyAlignment="1">
      <alignment horizontal="center" vertical="center" shrinkToFit="1"/>
    </xf>
    <xf numFmtId="0" fontId="7" fillId="0" borderId="21" xfId="0" applyFont="1" applyFill="1" applyBorder="1" applyAlignment="1" applyProtection="1">
      <alignment horizontal="center" vertical="center" shrinkToFit="1"/>
      <protection locked="0"/>
    </xf>
    <xf numFmtId="0" fontId="17" fillId="0" borderId="35" xfId="0" applyFont="1" applyFill="1" applyBorder="1" applyAlignment="1">
      <alignment vertical="center" wrapText="1" shrinkToFit="1"/>
    </xf>
    <xf numFmtId="0" fontId="17" fillId="0" borderId="35" xfId="0" applyFont="1" applyFill="1" applyBorder="1" applyAlignment="1">
      <alignment vertical="center" wrapText="1"/>
    </xf>
    <xf numFmtId="0" fontId="13" fillId="0" borderId="21" xfId="0" applyFont="1" applyFill="1" applyBorder="1" applyAlignment="1" applyProtection="1">
      <alignment horizontal="center" vertical="center" wrapText="1" shrinkToFit="1"/>
      <protection locked="0"/>
    </xf>
    <xf numFmtId="38" fontId="12" fillId="0" borderId="61" xfId="48" applyFont="1" applyFill="1" applyBorder="1" applyAlignment="1" applyProtection="1">
      <alignment vertical="center" shrinkToFit="1"/>
      <protection locked="0"/>
    </xf>
    <xf numFmtId="38" fontId="12" fillId="0" borderId="21" xfId="48" applyFont="1" applyFill="1" applyBorder="1" applyAlignment="1" applyProtection="1">
      <alignment vertical="center" shrinkToFit="1"/>
      <protection locked="0"/>
    </xf>
    <xf numFmtId="38" fontId="12" fillId="0" borderId="13" xfId="48" applyFont="1" applyFill="1" applyBorder="1" applyAlignment="1" applyProtection="1">
      <alignment vertical="center" shrinkToFit="1"/>
      <protection locked="0"/>
    </xf>
    <xf numFmtId="0" fontId="121" fillId="0" borderId="41" xfId="0" applyFont="1" applyFill="1" applyBorder="1" applyAlignment="1">
      <alignment horizontal="center" vertical="center"/>
    </xf>
    <xf numFmtId="38" fontId="4" fillId="0" borderId="11"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44" fillId="0" borderId="61" xfId="48" applyFont="1" applyFill="1" applyBorder="1" applyAlignment="1" applyProtection="1">
      <alignment horizontal="distributed" vertical="center"/>
      <protection/>
    </xf>
    <xf numFmtId="37" fontId="44" fillId="0" borderId="21" xfId="0" applyNumberFormat="1" applyFont="1" applyFill="1" applyBorder="1" applyAlignment="1" applyProtection="1">
      <alignment horizontal="distributed" vertical="center"/>
      <protection/>
    </xf>
    <xf numFmtId="37" fontId="44" fillId="0" borderId="32" xfId="0" applyNumberFormat="1" applyFont="1" applyFill="1" applyBorder="1" applyAlignment="1" applyProtection="1">
      <alignment horizontal="distributed" vertical="center"/>
      <protection/>
    </xf>
    <xf numFmtId="0" fontId="133" fillId="0" borderId="13" xfId="0" applyFont="1" applyFill="1" applyBorder="1" applyAlignment="1" applyProtection="1">
      <alignment horizontal="distributed" vertical="center"/>
      <protection/>
    </xf>
    <xf numFmtId="0" fontId="12" fillId="0" borderId="98" xfId="0" applyFont="1" applyFill="1" applyBorder="1" applyAlignment="1">
      <alignment horizontal="distributed" vertical="center"/>
    </xf>
    <xf numFmtId="220" fontId="14" fillId="0" borderId="127" xfId="0" applyNumberFormat="1" applyFont="1" applyFill="1" applyBorder="1" applyAlignment="1">
      <alignment vertical="center"/>
    </xf>
    <xf numFmtId="220" fontId="14" fillId="0" borderId="57" xfId="0" applyNumberFormat="1" applyFont="1" applyFill="1" applyBorder="1" applyAlignment="1">
      <alignment horizontal="right" vertical="center"/>
    </xf>
    <xf numFmtId="220" fontId="14" fillId="0" borderId="99" xfId="0" applyNumberFormat="1" applyFont="1" applyFill="1" applyBorder="1" applyAlignment="1">
      <alignment horizontal="right" vertical="center"/>
    </xf>
    <xf numFmtId="220" fontId="12" fillId="0" borderId="21" xfId="0" applyNumberFormat="1" applyFont="1" applyFill="1" applyBorder="1" applyAlignment="1">
      <alignment horizontal="center" vertical="center"/>
    </xf>
    <xf numFmtId="220" fontId="12" fillId="0" borderId="61" xfId="0" applyNumberFormat="1" applyFont="1" applyFill="1" applyBorder="1" applyAlignment="1">
      <alignment horizontal="center" vertical="center"/>
    </xf>
    <xf numFmtId="38" fontId="12" fillId="33" borderId="32" xfId="48" applyFont="1" applyFill="1" applyBorder="1" applyAlignment="1" applyProtection="1">
      <alignment horizontal="center" vertical="center"/>
      <protection locked="0"/>
    </xf>
    <xf numFmtId="38" fontId="12" fillId="33" borderId="32" xfId="48" applyFont="1" applyFill="1" applyBorder="1" applyAlignment="1" applyProtection="1">
      <alignment vertical="center"/>
      <protection locked="0"/>
    </xf>
    <xf numFmtId="0" fontId="12" fillId="33" borderId="55" xfId="48" applyNumberFormat="1" applyFont="1" applyFill="1" applyBorder="1" applyAlignment="1" applyProtection="1">
      <alignment vertical="center"/>
      <protection locked="0"/>
    </xf>
    <xf numFmtId="38" fontId="12" fillId="33" borderId="54" xfId="48" applyNumberFormat="1" applyFont="1" applyFill="1" applyBorder="1" applyAlignment="1" applyProtection="1">
      <alignment horizontal="right" vertical="center"/>
      <protection locked="0"/>
    </xf>
    <xf numFmtId="182" fontId="12" fillId="33" borderId="56" xfId="48" applyNumberFormat="1" applyFont="1" applyFill="1" applyBorder="1" applyAlignment="1" applyProtection="1">
      <alignment vertical="center"/>
      <protection locked="0"/>
    </xf>
    <xf numFmtId="38" fontId="12" fillId="33" borderId="57" xfId="48" applyFont="1" applyFill="1" applyBorder="1" applyAlignment="1" applyProtection="1">
      <alignment vertical="center"/>
      <protection locked="0"/>
    </xf>
    <xf numFmtId="38" fontId="12" fillId="33" borderId="72" xfId="48" applyFont="1" applyFill="1" applyBorder="1" applyAlignment="1" applyProtection="1">
      <alignment horizontal="center" vertical="center"/>
      <protection locked="0"/>
    </xf>
    <xf numFmtId="3" fontId="12" fillId="33" borderId="54" xfId="48" applyNumberFormat="1" applyFont="1" applyFill="1" applyBorder="1" applyAlignment="1" applyProtection="1">
      <alignment vertical="center"/>
      <protection/>
    </xf>
    <xf numFmtId="176" fontId="12" fillId="33" borderId="57" xfId="48" applyNumberFormat="1" applyFont="1" applyFill="1" applyBorder="1" applyAlignment="1" applyProtection="1">
      <alignment vertical="center"/>
      <protection/>
    </xf>
    <xf numFmtId="38" fontId="12" fillId="33" borderId="61" xfId="48" applyFont="1" applyFill="1" applyBorder="1" applyAlignment="1" applyProtection="1">
      <alignment horizontal="center" vertical="center"/>
      <protection locked="0"/>
    </xf>
    <xf numFmtId="38" fontId="12" fillId="33" borderId="61" xfId="48" applyFont="1" applyFill="1" applyBorder="1" applyAlignment="1" applyProtection="1">
      <alignment vertical="center"/>
      <protection locked="0"/>
    </xf>
    <xf numFmtId="0" fontId="12" fillId="33" borderId="67" xfId="48" applyNumberFormat="1" applyFont="1" applyFill="1" applyBorder="1" applyAlignment="1" applyProtection="1">
      <alignment vertical="center"/>
      <protection locked="0"/>
    </xf>
    <xf numFmtId="0" fontId="12" fillId="33" borderId="59" xfId="48" applyNumberFormat="1" applyFont="1" applyFill="1" applyBorder="1" applyAlignment="1" applyProtection="1">
      <alignment horizontal="right" vertical="center"/>
      <protection locked="0"/>
    </xf>
    <xf numFmtId="182" fontId="12" fillId="33" borderId="75" xfId="48" applyNumberFormat="1" applyFont="1" applyFill="1" applyBorder="1" applyAlignment="1" applyProtection="1">
      <alignment vertical="center"/>
      <protection locked="0"/>
    </xf>
    <xf numFmtId="38" fontId="12" fillId="33" borderId="60" xfId="48" applyFont="1" applyFill="1" applyBorder="1" applyAlignment="1" applyProtection="1">
      <alignment vertical="center"/>
      <protection locked="0"/>
    </xf>
    <xf numFmtId="38" fontId="12" fillId="33" borderId="74" xfId="48" applyFont="1" applyFill="1" applyBorder="1" applyAlignment="1" applyProtection="1">
      <alignment horizontal="center" vertical="center"/>
      <protection locked="0"/>
    </xf>
    <xf numFmtId="3" fontId="12" fillId="33" borderId="59" xfId="48" applyNumberFormat="1" applyFont="1" applyFill="1" applyBorder="1" applyAlignment="1" applyProtection="1">
      <alignment vertical="center"/>
      <protection/>
    </xf>
    <xf numFmtId="176" fontId="12" fillId="33" borderId="60" xfId="48" applyNumberFormat="1" applyFont="1" applyFill="1" applyBorder="1" applyAlignment="1" applyProtection="1">
      <alignment vertical="center"/>
      <protection/>
    </xf>
    <xf numFmtId="38" fontId="12" fillId="33" borderId="21" xfId="48" applyFont="1" applyFill="1" applyBorder="1" applyAlignment="1" applyProtection="1">
      <alignment horizontal="center" vertical="center"/>
      <protection locked="0"/>
    </xf>
    <xf numFmtId="38" fontId="12" fillId="33" borderId="61" xfId="48" applyFont="1" applyFill="1" applyBorder="1" applyAlignment="1" applyProtection="1">
      <alignment horizontal="right" vertical="center"/>
      <protection locked="0"/>
    </xf>
    <xf numFmtId="182" fontId="12" fillId="33" borderId="75" xfId="48" applyNumberFormat="1" applyFont="1" applyFill="1" applyBorder="1" applyAlignment="1" applyProtection="1">
      <alignment horizontal="right" vertical="center"/>
      <protection locked="0"/>
    </xf>
    <xf numFmtId="38" fontId="12" fillId="33" borderId="60" xfId="48" applyFont="1" applyFill="1" applyBorder="1" applyAlignment="1" applyProtection="1">
      <alignment horizontal="right" vertical="center"/>
      <protection locked="0"/>
    </xf>
    <xf numFmtId="3" fontId="12" fillId="33" borderId="59" xfId="48" applyNumberFormat="1" applyFont="1" applyFill="1" applyBorder="1" applyAlignment="1" applyProtection="1">
      <alignment horizontal="right" vertical="center"/>
      <protection/>
    </xf>
    <xf numFmtId="176" fontId="12" fillId="33" borderId="60" xfId="48" applyNumberFormat="1" applyFont="1" applyFill="1" applyBorder="1" applyAlignment="1" applyProtection="1">
      <alignment horizontal="right" vertical="center"/>
      <protection/>
    </xf>
    <xf numFmtId="38" fontId="12" fillId="33" borderId="98" xfId="48" applyFont="1" applyFill="1" applyBorder="1" applyAlignment="1" applyProtection="1">
      <alignment horizontal="center" vertical="center"/>
      <protection locked="0"/>
    </xf>
    <xf numFmtId="38" fontId="12" fillId="33" borderId="98" xfId="48" applyFont="1" applyFill="1" applyBorder="1" applyAlignment="1" applyProtection="1">
      <alignment vertical="center"/>
      <protection/>
    </xf>
    <xf numFmtId="0" fontId="12" fillId="33" borderId="122" xfId="48" applyNumberFormat="1" applyFont="1" applyFill="1" applyBorder="1" applyAlignment="1" applyProtection="1">
      <alignment vertical="center"/>
      <protection/>
    </xf>
    <xf numFmtId="0" fontId="12" fillId="33" borderId="106" xfId="48" applyNumberFormat="1" applyFont="1" applyFill="1" applyBorder="1" applyAlignment="1" applyProtection="1">
      <alignment horizontal="right" vertical="center"/>
      <protection/>
    </xf>
    <xf numFmtId="182" fontId="12" fillId="33" borderId="105" xfId="48" applyNumberFormat="1" applyFont="1" applyFill="1" applyBorder="1" applyAlignment="1" applyProtection="1">
      <alignment vertical="center"/>
      <protection/>
    </xf>
    <xf numFmtId="38" fontId="12" fillId="33" borderId="99" xfId="48" applyFont="1" applyFill="1" applyBorder="1" applyAlignment="1" applyProtection="1">
      <alignment vertical="center"/>
      <protection/>
    </xf>
    <xf numFmtId="38" fontId="12" fillId="33" borderId="110" xfId="48" applyFont="1" applyFill="1" applyBorder="1" applyAlignment="1" applyProtection="1">
      <alignment horizontal="center" vertical="center"/>
      <protection locked="0"/>
    </xf>
    <xf numFmtId="38" fontId="12" fillId="33" borderId="98" xfId="48" applyFont="1" applyFill="1" applyBorder="1" applyAlignment="1" applyProtection="1">
      <alignment horizontal="right" vertical="center" shrinkToFit="1"/>
      <protection/>
    </xf>
    <xf numFmtId="3" fontId="12" fillId="33" borderId="106" xfId="48" applyNumberFormat="1" applyFont="1" applyFill="1" applyBorder="1" applyAlignment="1" applyProtection="1">
      <alignment vertical="center"/>
      <protection/>
    </xf>
    <xf numFmtId="176" fontId="12" fillId="33" borderId="99" xfId="48" applyNumberFormat="1" applyFont="1" applyFill="1" applyBorder="1" applyAlignment="1" applyProtection="1">
      <alignment vertical="center"/>
      <protection/>
    </xf>
    <xf numFmtId="38" fontId="12" fillId="33" borderId="14" xfId="48" applyFont="1" applyFill="1" applyBorder="1" applyAlignment="1" applyProtection="1">
      <alignment horizontal="center" vertical="center"/>
      <protection locked="0"/>
    </xf>
    <xf numFmtId="38" fontId="12" fillId="33" borderId="14" xfId="48" applyFont="1" applyFill="1" applyBorder="1" applyAlignment="1" applyProtection="1">
      <alignment vertical="center"/>
      <protection locked="0"/>
    </xf>
    <xf numFmtId="38" fontId="12" fillId="33" borderId="41" xfId="48" applyFont="1" applyFill="1" applyBorder="1" applyAlignment="1" applyProtection="1">
      <alignment vertical="center"/>
      <protection locked="0"/>
    </xf>
    <xf numFmtId="182" fontId="12" fillId="33" borderId="30" xfId="48" applyNumberFormat="1" applyFont="1" applyFill="1" applyBorder="1" applyAlignment="1" applyProtection="1">
      <alignment vertical="center"/>
      <protection locked="0"/>
    </xf>
    <xf numFmtId="38" fontId="12" fillId="33" borderId="37" xfId="48" applyFont="1" applyFill="1" applyBorder="1" applyAlignment="1" applyProtection="1">
      <alignment vertical="center"/>
      <protection locked="0"/>
    </xf>
    <xf numFmtId="38" fontId="12" fillId="33" borderId="91" xfId="48" applyFont="1" applyFill="1" applyBorder="1" applyAlignment="1" applyProtection="1">
      <alignment horizontal="center" vertical="center"/>
      <protection locked="0"/>
    </xf>
    <xf numFmtId="176" fontId="12" fillId="33" borderId="37" xfId="48" applyNumberFormat="1" applyFont="1" applyFill="1" applyBorder="1" applyAlignment="1" applyProtection="1">
      <alignment vertical="center"/>
      <protection/>
    </xf>
    <xf numFmtId="0" fontId="12" fillId="33" borderId="59" xfId="48" applyNumberFormat="1" applyFont="1" applyFill="1" applyBorder="1" applyAlignment="1" applyProtection="1">
      <alignment vertical="center"/>
      <protection locked="0"/>
    </xf>
    <xf numFmtId="38" fontId="12" fillId="33" borderId="61" xfId="48" applyFont="1" applyFill="1" applyBorder="1" applyAlignment="1" applyProtection="1">
      <alignment vertical="center"/>
      <protection/>
    </xf>
    <xf numFmtId="0" fontId="12" fillId="33" borderId="67" xfId="48" applyNumberFormat="1" applyFont="1" applyFill="1" applyBorder="1" applyAlignment="1" applyProtection="1">
      <alignment vertical="center"/>
      <protection/>
    </xf>
    <xf numFmtId="0" fontId="12" fillId="33" borderId="59" xfId="48" applyNumberFormat="1" applyFont="1" applyFill="1" applyBorder="1" applyAlignment="1" applyProtection="1">
      <alignment vertical="center"/>
      <protection/>
    </xf>
    <xf numFmtId="182" fontId="12" fillId="33" borderId="75" xfId="48" applyNumberFormat="1" applyFont="1" applyFill="1" applyBorder="1" applyAlignment="1" applyProtection="1">
      <alignment vertical="center"/>
      <protection/>
    </xf>
    <xf numFmtId="38" fontId="12" fillId="33" borderId="60" xfId="48" applyFont="1" applyFill="1" applyBorder="1" applyAlignment="1" applyProtection="1">
      <alignment vertical="center"/>
      <protection/>
    </xf>
    <xf numFmtId="0" fontId="12" fillId="33" borderId="67" xfId="48" applyNumberFormat="1" applyFont="1" applyFill="1" applyBorder="1" applyAlignment="1" applyProtection="1">
      <alignment horizontal="right" vertical="center"/>
      <protection/>
    </xf>
    <xf numFmtId="0" fontId="12" fillId="33" borderId="106" xfId="48" applyNumberFormat="1" applyFont="1" applyFill="1" applyBorder="1" applyAlignment="1" applyProtection="1">
      <alignment vertical="center"/>
      <protection/>
    </xf>
    <xf numFmtId="0" fontId="12" fillId="33" borderId="41" xfId="48" applyNumberFormat="1" applyFont="1" applyFill="1" applyBorder="1" applyAlignment="1" applyProtection="1">
      <alignment vertical="center"/>
      <protection locked="0"/>
    </xf>
    <xf numFmtId="38" fontId="12" fillId="33" borderId="98" xfId="48" applyFont="1" applyFill="1" applyBorder="1" applyAlignment="1" applyProtection="1">
      <alignment vertical="center"/>
      <protection locked="0"/>
    </xf>
    <xf numFmtId="0" fontId="12" fillId="33" borderId="122" xfId="48" applyNumberFormat="1" applyFont="1" applyFill="1" applyBorder="1" applyAlignment="1" applyProtection="1">
      <alignment horizontal="right" vertical="center"/>
      <protection locked="0"/>
    </xf>
    <xf numFmtId="0" fontId="12" fillId="33" borderId="106" xfId="48" applyNumberFormat="1" applyFont="1" applyFill="1" applyBorder="1" applyAlignment="1" applyProtection="1">
      <alignment vertical="center"/>
      <protection locked="0"/>
    </xf>
    <xf numFmtId="182" fontId="12" fillId="33" borderId="105" xfId="48" applyNumberFormat="1" applyFont="1" applyFill="1" applyBorder="1" applyAlignment="1" applyProtection="1">
      <alignment vertical="center"/>
      <protection locked="0"/>
    </xf>
    <xf numFmtId="38" fontId="12" fillId="33" borderId="99" xfId="48" applyFont="1" applyFill="1" applyBorder="1" applyAlignment="1" applyProtection="1">
      <alignment vertical="center"/>
      <protection locked="0"/>
    </xf>
    <xf numFmtId="0" fontId="2" fillId="0" borderId="13" xfId="0" applyFont="1" applyFill="1" applyBorder="1" applyAlignment="1">
      <alignment horizontal="center" vertical="center"/>
    </xf>
    <xf numFmtId="0" fontId="51" fillId="0" borderId="60" xfId="0" applyFont="1" applyFill="1" applyBorder="1" applyAlignment="1">
      <alignment vertical="center" wrapText="1" shrinkToFit="1"/>
    </xf>
    <xf numFmtId="0" fontId="13" fillId="0" borderId="35" xfId="0" applyFont="1" applyFill="1" applyBorder="1" applyAlignment="1">
      <alignment vertical="center" wrapText="1" shrinkToFit="1"/>
    </xf>
    <xf numFmtId="0" fontId="12" fillId="33" borderId="32" xfId="0" applyFont="1" applyFill="1" applyBorder="1" applyAlignment="1">
      <alignment horizontal="distributed" vertical="center"/>
    </xf>
    <xf numFmtId="0" fontId="12" fillId="33" borderId="21" xfId="0" applyFont="1" applyFill="1" applyBorder="1" applyAlignment="1">
      <alignment horizontal="distributed" vertical="center"/>
    </xf>
    <xf numFmtId="0" fontId="12" fillId="33" borderId="61" xfId="0" applyFont="1" applyFill="1" applyBorder="1" applyAlignment="1">
      <alignment horizontal="distributed" vertical="center"/>
    </xf>
    <xf numFmtId="0" fontId="12" fillId="33" borderId="32" xfId="0" applyFont="1" applyFill="1" applyBorder="1" applyAlignment="1">
      <alignment horizontal="distributed" vertical="center" wrapText="1"/>
    </xf>
    <xf numFmtId="0" fontId="12" fillId="33" borderId="98" xfId="0" applyFont="1" applyFill="1" applyBorder="1" applyAlignment="1">
      <alignment horizontal="distributed" vertical="center"/>
    </xf>
    <xf numFmtId="0" fontId="2" fillId="33" borderId="54"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59" xfId="0" applyFont="1" applyFill="1" applyBorder="1" applyAlignment="1">
      <alignment horizontal="distributed" vertical="center"/>
    </xf>
    <xf numFmtId="0" fontId="2" fillId="33" borderId="106" xfId="0" applyFont="1" applyFill="1" applyBorder="1" applyAlignment="1">
      <alignment horizontal="distributed" vertical="center"/>
    </xf>
    <xf numFmtId="0" fontId="121" fillId="33" borderId="54" xfId="0" applyFont="1" applyFill="1" applyBorder="1" applyAlignment="1">
      <alignment horizontal="distributed" vertical="center"/>
    </xf>
    <xf numFmtId="0" fontId="121" fillId="33" borderId="23" xfId="0" applyFont="1" applyFill="1" applyBorder="1" applyAlignment="1">
      <alignment horizontal="distributed" vertical="center"/>
    </xf>
    <xf numFmtId="0" fontId="121" fillId="33" borderId="106" xfId="0" applyFont="1" applyFill="1" applyBorder="1" applyAlignment="1">
      <alignment horizontal="distributed" vertical="center"/>
    </xf>
    <xf numFmtId="0" fontId="121" fillId="33" borderId="59" xfId="0" applyFont="1" applyFill="1" applyBorder="1" applyAlignment="1">
      <alignment horizontal="distributed" vertical="center" wrapText="1"/>
    </xf>
    <xf numFmtId="0" fontId="121" fillId="33" borderId="28" xfId="0" applyFont="1" applyFill="1" applyBorder="1" applyAlignment="1">
      <alignment horizontal="distributed" vertical="center"/>
    </xf>
    <xf numFmtId="0" fontId="117" fillId="0" borderId="128" xfId="0" applyFont="1" applyBorder="1" applyAlignment="1">
      <alignment horizontal="distributed" vertical="center" indent="2"/>
    </xf>
    <xf numFmtId="220" fontId="12" fillId="0" borderId="129" xfId="48" applyNumberFormat="1" applyFont="1" applyFill="1" applyBorder="1" applyAlignment="1">
      <alignment vertical="center"/>
    </xf>
    <xf numFmtId="220" fontId="12" fillId="0" borderId="130" xfId="48" applyNumberFormat="1" applyFont="1" applyFill="1" applyBorder="1" applyAlignment="1">
      <alignment vertical="center"/>
    </xf>
    <xf numFmtId="0" fontId="117" fillId="33" borderId="88" xfId="0" applyFont="1" applyFill="1" applyBorder="1" applyAlignment="1">
      <alignment horizontal="distributed" vertical="center" indent="2"/>
    </xf>
    <xf numFmtId="220" fontId="12" fillId="33" borderId="22" xfId="48" applyNumberFormat="1" applyFont="1" applyFill="1" applyBorder="1" applyAlignment="1">
      <alignment vertical="center"/>
    </xf>
    <xf numFmtId="220" fontId="12" fillId="33" borderId="46" xfId="48" applyNumberFormat="1" applyFont="1" applyFill="1" applyBorder="1" applyAlignment="1">
      <alignment vertical="center"/>
    </xf>
    <xf numFmtId="220" fontId="8" fillId="0" borderId="61" xfId="60" applyNumberFormat="1" applyFont="1" applyFill="1" applyBorder="1" applyAlignment="1">
      <alignment vertical="center" shrinkToFit="1"/>
      <protection/>
    </xf>
    <xf numFmtId="0" fontId="0" fillId="0" borderId="21" xfId="0" applyBorder="1" applyAlignment="1">
      <alignment horizontal="center" vertical="center"/>
    </xf>
    <xf numFmtId="0" fontId="4" fillId="0" borderId="0" xfId="0" applyFont="1" applyAlignment="1">
      <alignment horizontal="left" vertical="top" wrapText="1"/>
    </xf>
    <xf numFmtId="0" fontId="0" fillId="0" borderId="23" xfId="0" applyBorder="1" applyAlignment="1">
      <alignment horizontal="center" vertical="center"/>
    </xf>
    <xf numFmtId="0" fontId="0" fillId="0" borderId="74" xfId="0" applyBorder="1" applyAlignment="1">
      <alignment horizontal="center" vertical="center"/>
    </xf>
    <xf numFmtId="0" fontId="0" fillId="0" borderId="60" xfId="0" applyBorder="1" applyAlignment="1">
      <alignment horizontal="center" vertical="center"/>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xf>
    <xf numFmtId="0" fontId="0" fillId="0" borderId="35" xfId="0" applyBorder="1" applyAlignment="1">
      <alignment horizontal="center" vertical="center"/>
    </xf>
    <xf numFmtId="0" fontId="0" fillId="0" borderId="68" xfId="0" applyBorder="1" applyAlignment="1">
      <alignment horizontal="center" vertical="center"/>
    </xf>
    <xf numFmtId="0" fontId="0" fillId="0" borderId="114"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20" fontId="44" fillId="0" borderId="46" xfId="48" applyNumberFormat="1" applyFont="1" applyFill="1" applyBorder="1" applyAlignment="1" applyProtection="1">
      <alignment vertical="center"/>
      <protection/>
    </xf>
    <xf numFmtId="38" fontId="44" fillId="0" borderId="131" xfId="48" applyFont="1" applyFill="1" applyBorder="1" applyAlignment="1" applyProtection="1">
      <alignment horizontal="center" vertical="center"/>
      <protection/>
    </xf>
    <xf numFmtId="181" fontId="44" fillId="0" borderId="131" xfId="48" applyNumberFormat="1" applyFont="1" applyFill="1" applyBorder="1" applyAlignment="1" applyProtection="1">
      <alignment vertical="center"/>
      <protection/>
    </xf>
    <xf numFmtId="220" fontId="44" fillId="0" borderId="131" xfId="48" applyNumberFormat="1" applyFont="1" applyFill="1" applyBorder="1" applyAlignment="1" applyProtection="1">
      <alignment horizontal="right" vertical="center"/>
      <protection/>
    </xf>
    <xf numFmtId="220" fontId="44" fillId="0" borderId="132" xfId="48" applyNumberFormat="1" applyFont="1" applyFill="1" applyBorder="1" applyAlignment="1" applyProtection="1">
      <alignment horizontal="right" vertical="center"/>
      <protection/>
    </xf>
    <xf numFmtId="0" fontId="132" fillId="33" borderId="21" xfId="0" applyFont="1" applyFill="1" applyBorder="1" applyAlignment="1" applyProtection="1" quotePrefix="1">
      <alignment horizontal="left" vertical="center"/>
      <protection/>
    </xf>
    <xf numFmtId="0" fontId="44" fillId="33" borderId="22" xfId="0" applyFont="1" applyFill="1" applyBorder="1" applyAlignment="1" applyProtection="1" quotePrefix="1">
      <alignment horizontal="left" vertical="center"/>
      <protection/>
    </xf>
    <xf numFmtId="185" fontId="44" fillId="33" borderId="32" xfId="0" applyNumberFormat="1" applyFont="1" applyFill="1" applyBorder="1" applyAlignment="1" applyProtection="1">
      <alignment horizontal="left" vertical="center"/>
      <protection/>
    </xf>
    <xf numFmtId="185" fontId="44" fillId="33" borderId="21" xfId="0" applyNumberFormat="1" applyFont="1" applyFill="1" applyBorder="1" applyAlignment="1" applyProtection="1">
      <alignment horizontal="left" vertical="center"/>
      <protection/>
    </xf>
    <xf numFmtId="185" fontId="44" fillId="33" borderId="61" xfId="0" applyNumberFormat="1" applyFont="1" applyFill="1" applyBorder="1" applyAlignment="1" applyProtection="1">
      <alignment horizontal="left" vertical="center"/>
      <protection/>
    </xf>
    <xf numFmtId="37" fontId="44" fillId="33" borderId="22" xfId="0" applyNumberFormat="1" applyFont="1" applyFill="1" applyBorder="1" applyAlignment="1" applyProtection="1">
      <alignment horizontal="distributed" vertical="center"/>
      <protection/>
    </xf>
    <xf numFmtId="37" fontId="44" fillId="33" borderId="21" xfId="0" applyNumberFormat="1" applyFont="1" applyFill="1" applyBorder="1" applyAlignment="1" applyProtection="1">
      <alignment horizontal="left" vertical="center"/>
      <protection/>
    </xf>
    <xf numFmtId="37" fontId="44" fillId="33" borderId="21" xfId="0" applyNumberFormat="1" applyFont="1" applyFill="1" applyBorder="1" applyAlignment="1" applyProtection="1">
      <alignment horizontal="distributed" vertical="center"/>
      <protection/>
    </xf>
    <xf numFmtId="37" fontId="44" fillId="33" borderId="98" xfId="0" applyNumberFormat="1" applyFont="1" applyFill="1" applyBorder="1" applyAlignment="1" applyProtection="1">
      <alignment horizontal="distributed" vertical="center"/>
      <protection/>
    </xf>
    <xf numFmtId="37" fontId="44" fillId="33" borderId="98" xfId="0" applyNumberFormat="1" applyFont="1" applyFill="1" applyBorder="1" applyAlignment="1" applyProtection="1">
      <alignment horizontal="left" vertical="center"/>
      <protection/>
    </xf>
    <xf numFmtId="0" fontId="14" fillId="0" borderId="60" xfId="0" applyFont="1" applyFill="1" applyBorder="1" applyAlignment="1">
      <alignment vertical="center" shrinkToFit="1"/>
    </xf>
    <xf numFmtId="0" fontId="8" fillId="33" borderId="29" xfId="57" applyFont="1" applyFill="1" applyBorder="1" applyAlignment="1" applyProtection="1">
      <alignment horizontal="center" vertical="center" shrinkToFit="1"/>
      <protection locked="0"/>
    </xf>
    <xf numFmtId="0" fontId="8" fillId="33" borderId="29" xfId="60" applyFont="1" applyFill="1" applyBorder="1" applyAlignment="1">
      <alignment horizontal="center" vertical="center" shrinkToFit="1"/>
      <protection/>
    </xf>
    <xf numFmtId="0" fontId="57" fillId="0" borderId="35" xfId="0" applyFont="1" applyBorder="1" applyAlignment="1">
      <alignment horizontal="left" vertical="center" wrapText="1"/>
    </xf>
    <xf numFmtId="0" fontId="51" fillId="0" borderId="21" xfId="0" applyFont="1" applyFill="1" applyBorder="1" applyAlignment="1" applyProtection="1">
      <alignment horizontal="left" vertical="center" wrapText="1" shrinkToFit="1"/>
      <protection locked="0"/>
    </xf>
    <xf numFmtId="0" fontId="51" fillId="0" borderId="35" xfId="0" applyFont="1" applyFill="1" applyBorder="1" applyAlignment="1">
      <alignment horizontal="left" vertical="center" wrapText="1" shrinkToFit="1"/>
    </xf>
    <xf numFmtId="0" fontId="16" fillId="0" borderId="35" xfId="0" applyFont="1" applyFill="1" applyBorder="1" applyAlignment="1">
      <alignment horizontal="left" vertical="center" wrapText="1" shrinkToFit="1"/>
    </xf>
    <xf numFmtId="0" fontId="13" fillId="0" borderId="35" xfId="0" applyFont="1" applyFill="1" applyBorder="1" applyAlignment="1">
      <alignment horizontal="left" vertical="top" wrapText="1" shrinkToFit="1"/>
    </xf>
    <xf numFmtId="220" fontId="14" fillId="0" borderId="22" xfId="48" applyNumberFormat="1" applyFont="1" applyFill="1" applyBorder="1" applyAlignment="1" applyProtection="1">
      <alignment vertical="center"/>
      <protection locked="0"/>
    </xf>
    <xf numFmtId="220" fontId="39" fillId="33" borderId="35" xfId="0" applyNumberFormat="1" applyFont="1" applyFill="1" applyBorder="1" applyAlignment="1">
      <alignment vertical="center" shrinkToFit="1"/>
    </xf>
    <xf numFmtId="0" fontId="17" fillId="0" borderId="21" xfId="0" applyFont="1" applyFill="1" applyBorder="1" applyAlignment="1" applyProtection="1">
      <alignment horizontal="center" vertical="center" wrapText="1" shrinkToFit="1"/>
      <protection locked="0"/>
    </xf>
    <xf numFmtId="0" fontId="17" fillId="0" borderId="21" xfId="0" applyFont="1" applyFill="1" applyBorder="1" applyAlignment="1" applyProtection="1">
      <alignment horizontal="center" vertical="center" shrinkToFit="1"/>
      <protection locked="0"/>
    </xf>
    <xf numFmtId="0" fontId="28" fillId="0" borderId="45" xfId="60" applyFont="1" applyFill="1" applyBorder="1" applyAlignment="1">
      <alignment vertical="center" shrinkToFit="1"/>
      <protection/>
    </xf>
    <xf numFmtId="0" fontId="56" fillId="0" borderId="14" xfId="60" applyFont="1" applyFill="1" applyBorder="1" applyAlignment="1">
      <alignment horizontal="center" vertical="center" wrapText="1" shrinkToFit="1"/>
      <protection/>
    </xf>
    <xf numFmtId="0" fontId="58" fillId="0" borderId="22" xfId="60" applyFont="1" applyFill="1" applyBorder="1" applyAlignment="1">
      <alignment vertical="center"/>
      <protection/>
    </xf>
    <xf numFmtId="0" fontId="58" fillId="0" borderId="29" xfId="60" applyFont="1" applyFill="1" applyBorder="1" applyAlignment="1">
      <alignment vertical="center"/>
      <protection/>
    </xf>
    <xf numFmtId="0" fontId="40" fillId="0" borderId="61" xfId="60" applyFont="1" applyFill="1" applyBorder="1" applyAlignment="1">
      <alignment horizontal="center" vertical="center" wrapText="1" shrinkToFit="1"/>
      <protection/>
    </xf>
    <xf numFmtId="220" fontId="14" fillId="33" borderId="32" xfId="48" applyNumberFormat="1" applyFont="1" applyFill="1" applyBorder="1" applyAlignment="1">
      <alignment vertical="center"/>
    </xf>
    <xf numFmtId="0" fontId="59" fillId="0" borderId="0" xfId="0" applyFont="1" applyAlignment="1">
      <alignment horizontal="center" vertical="center"/>
    </xf>
    <xf numFmtId="220" fontId="8" fillId="33" borderId="45" xfId="60" applyNumberFormat="1" applyFont="1" applyFill="1" applyBorder="1" applyAlignment="1">
      <alignment vertical="center"/>
      <protection/>
    </xf>
    <xf numFmtId="220" fontId="8" fillId="33" borderId="59" xfId="60" applyNumberFormat="1" applyFont="1" applyFill="1" applyBorder="1" applyAlignment="1">
      <alignment vertical="center"/>
      <protection/>
    </xf>
    <xf numFmtId="220" fontId="8" fillId="33" borderId="28" xfId="60" applyNumberFormat="1" applyFont="1" applyFill="1" applyBorder="1" applyAlignment="1">
      <alignment vertical="center"/>
      <protection/>
    </xf>
    <xf numFmtId="220" fontId="8" fillId="33" borderId="41" xfId="60" applyNumberFormat="1" applyFont="1" applyFill="1" applyBorder="1" applyAlignment="1">
      <alignment vertical="center"/>
      <protection/>
    </xf>
    <xf numFmtId="0" fontId="116" fillId="33" borderId="0" xfId="60" applyFont="1" applyFill="1">
      <alignment/>
      <protection/>
    </xf>
    <xf numFmtId="179" fontId="8" fillId="33" borderId="45" xfId="60" applyNumberFormat="1" applyFont="1" applyFill="1" applyBorder="1" applyAlignment="1">
      <alignment vertical="center"/>
      <protection/>
    </xf>
    <xf numFmtId="220" fontId="8" fillId="33" borderId="59" xfId="60" applyNumberFormat="1" applyFont="1" applyFill="1" applyBorder="1" applyAlignment="1">
      <alignment vertical="top"/>
      <protection/>
    </xf>
    <xf numFmtId="220" fontId="8" fillId="33" borderId="45" xfId="60" applyNumberFormat="1" applyFont="1" applyFill="1" applyBorder="1" applyAlignment="1">
      <alignment horizontal="right" vertical="center"/>
      <protection/>
    </xf>
    <xf numFmtId="38" fontId="12" fillId="0" borderId="21" xfId="48" applyFont="1" applyFill="1" applyBorder="1" applyAlignment="1" applyProtection="1">
      <alignment horizontal="center" vertical="center" shrinkToFit="1"/>
      <protection locked="0"/>
    </xf>
    <xf numFmtId="0" fontId="51" fillId="0" borderId="21" xfId="0" applyFont="1" applyFill="1" applyBorder="1" applyAlignment="1" applyProtection="1">
      <alignment horizontal="center" vertical="center" wrapText="1" shrinkToFit="1"/>
      <protection locked="0"/>
    </xf>
    <xf numFmtId="0" fontId="12" fillId="0" borderId="35" xfId="0" applyFont="1" applyFill="1" applyBorder="1" applyAlignment="1">
      <alignment horizontal="left" vertical="center" shrinkToFit="1"/>
    </xf>
    <xf numFmtId="0" fontId="13" fillId="0" borderId="35"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16" fillId="0" borderId="35" xfId="0" applyFont="1" applyFill="1" applyBorder="1" applyAlignment="1">
      <alignment vertical="center" wrapText="1" shrinkToFit="1"/>
    </xf>
    <xf numFmtId="0" fontId="6" fillId="0" borderId="35" xfId="0" applyFont="1" applyFill="1" applyBorder="1" applyAlignment="1">
      <alignment vertical="center" wrapText="1"/>
    </xf>
    <xf numFmtId="0" fontId="6" fillId="0" borderId="35" xfId="0" applyFont="1" applyFill="1" applyBorder="1" applyAlignment="1">
      <alignment horizontal="left" vertical="center" wrapText="1" shrinkToFit="1"/>
    </xf>
    <xf numFmtId="0" fontId="6" fillId="0" borderId="35" xfId="0" applyFont="1" applyFill="1" applyBorder="1" applyAlignment="1">
      <alignment vertical="center" wrapText="1" shrinkToFit="1"/>
    </xf>
    <xf numFmtId="0" fontId="14" fillId="0" borderId="21" xfId="0" applyFont="1" applyFill="1" applyBorder="1" applyAlignment="1" applyProtection="1">
      <alignment horizontal="center" vertical="center" shrinkToFit="1"/>
      <protection locked="0"/>
    </xf>
    <xf numFmtId="220" fontId="8" fillId="33" borderId="29" xfId="60" applyNumberFormat="1" applyFont="1" applyFill="1" applyBorder="1" applyAlignment="1">
      <alignment vertical="center"/>
      <protection/>
    </xf>
    <xf numFmtId="220" fontId="12" fillId="0" borderId="53" xfId="0" applyNumberFormat="1" applyFont="1" applyFill="1" applyBorder="1" applyAlignment="1">
      <alignment horizontal="center" vertical="center"/>
    </xf>
    <xf numFmtId="0" fontId="52" fillId="0" borderId="133" xfId="0" applyFont="1" applyBorder="1" applyAlignment="1">
      <alignment horizontal="center" vertical="center" wrapText="1"/>
    </xf>
    <xf numFmtId="0" fontId="52" fillId="0" borderId="133" xfId="0" applyFont="1" applyBorder="1" applyAlignment="1">
      <alignment horizontal="center" vertical="center"/>
    </xf>
    <xf numFmtId="0" fontId="52" fillId="0" borderId="134" xfId="0" applyFont="1" applyBorder="1" applyAlignment="1">
      <alignment horizontal="center" vertical="center"/>
    </xf>
    <xf numFmtId="0" fontId="52" fillId="0" borderId="118" xfId="0" applyFont="1" applyBorder="1" applyAlignment="1">
      <alignment horizontal="center" vertical="center"/>
    </xf>
    <xf numFmtId="0" fontId="52" fillId="0" borderId="135" xfId="0" applyFont="1" applyBorder="1" applyAlignment="1">
      <alignment horizontal="center" vertical="center"/>
    </xf>
    <xf numFmtId="0" fontId="52" fillId="0" borderId="93" xfId="0" applyFont="1" applyBorder="1" applyAlignment="1">
      <alignment horizontal="center" vertical="center"/>
    </xf>
    <xf numFmtId="0" fontId="52" fillId="0" borderId="136" xfId="0" applyFont="1" applyBorder="1" applyAlignment="1">
      <alignment horizontal="center" vertical="center"/>
    </xf>
    <xf numFmtId="0" fontId="52" fillId="0" borderId="58" xfId="0" applyFont="1" applyBorder="1" applyAlignment="1">
      <alignment horizontal="center" vertical="center"/>
    </xf>
    <xf numFmtId="38" fontId="118" fillId="0" borderId="50" xfId="48" applyFont="1" applyFill="1" applyBorder="1" applyAlignment="1" applyProtection="1">
      <alignment vertical="center"/>
      <protection/>
    </xf>
    <xf numFmtId="209" fontId="118" fillId="0" borderId="30" xfId="48" applyNumberFormat="1" applyFont="1" applyFill="1" applyBorder="1" applyAlignment="1" applyProtection="1">
      <alignment/>
      <protection/>
    </xf>
    <xf numFmtId="0" fontId="13" fillId="0" borderId="87" xfId="0" applyFont="1" applyFill="1" applyBorder="1" applyAlignment="1">
      <alignment horizontal="center" vertical="center"/>
    </xf>
    <xf numFmtId="0" fontId="13" fillId="0" borderId="43" xfId="0" applyFont="1" applyFill="1" applyBorder="1" applyAlignment="1">
      <alignment horizontal="center" vertical="center" shrinkToFit="1"/>
    </xf>
    <xf numFmtId="38" fontId="118" fillId="0" borderId="40" xfId="48" applyFont="1" applyFill="1" applyBorder="1" applyAlignment="1" applyProtection="1">
      <alignment vertical="center"/>
      <protection/>
    </xf>
    <xf numFmtId="182" fontId="118" fillId="0" borderId="42" xfId="48" applyNumberFormat="1" applyFont="1" applyFill="1" applyBorder="1" applyAlignment="1" applyProtection="1">
      <alignment vertical="center"/>
      <protection/>
    </xf>
    <xf numFmtId="182" fontId="118" fillId="0" borderId="43" xfId="48" applyNumberFormat="1" applyFont="1" applyFill="1" applyBorder="1" applyAlignment="1" applyProtection="1">
      <alignment vertical="center"/>
      <protection/>
    </xf>
    <xf numFmtId="38" fontId="118" fillId="0" borderId="70" xfId="48" applyFont="1" applyFill="1" applyBorder="1" applyAlignment="1" applyProtection="1">
      <alignment/>
      <protection/>
    </xf>
    <xf numFmtId="209" fontId="118" fillId="0" borderId="43" xfId="48" applyNumberFormat="1" applyFont="1" applyFill="1" applyBorder="1" applyAlignment="1" applyProtection="1">
      <alignment/>
      <protection/>
    </xf>
    <xf numFmtId="209" fontId="118" fillId="0" borderId="42" xfId="48" applyNumberFormat="1" applyFont="1" applyFill="1" applyBorder="1" applyAlignment="1" applyProtection="1">
      <alignment horizontal="right"/>
      <protection/>
    </xf>
    <xf numFmtId="209" fontId="118" fillId="0" borderId="43" xfId="48" applyNumberFormat="1" applyFont="1" applyFill="1" applyBorder="1" applyAlignment="1" applyProtection="1">
      <alignment horizontal="right"/>
      <protection/>
    </xf>
    <xf numFmtId="38" fontId="118" fillId="0" borderId="69" xfId="48" applyFont="1" applyFill="1" applyBorder="1" applyAlignment="1" applyProtection="1">
      <alignment/>
      <protection/>
    </xf>
    <xf numFmtId="209" fontId="118" fillId="0" borderId="42" xfId="48" applyNumberFormat="1" applyFont="1" applyFill="1" applyBorder="1" applyAlignment="1" applyProtection="1">
      <alignment/>
      <protection/>
    </xf>
    <xf numFmtId="0" fontId="16" fillId="0" borderId="21"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wrapText="1" shrinkToFit="1"/>
      <protection locked="0"/>
    </xf>
    <xf numFmtId="3" fontId="17" fillId="0" borderId="21" xfId="0" applyNumberFormat="1" applyFont="1" applyFill="1" applyBorder="1" applyAlignment="1">
      <alignment horizontal="right" vertical="center" wrapText="1" shrinkToFit="1"/>
    </xf>
    <xf numFmtId="220" fontId="12" fillId="0" borderId="98" xfId="0" applyNumberFormat="1" applyFont="1" applyFill="1" applyBorder="1" applyAlignment="1">
      <alignment horizontal="center" vertical="center"/>
    </xf>
    <xf numFmtId="220" fontId="12" fillId="0" borderId="27" xfId="0" applyNumberFormat="1" applyFont="1" applyFill="1" applyBorder="1" applyAlignment="1">
      <alignment vertical="center"/>
    </xf>
    <xf numFmtId="220" fontId="12" fillId="0" borderId="123" xfId="0" applyNumberFormat="1" applyFont="1" applyFill="1" applyBorder="1" applyAlignment="1">
      <alignment vertical="center"/>
    </xf>
    <xf numFmtId="220" fontId="117" fillId="0" borderId="132" xfId="48" applyNumberFormat="1" applyFont="1" applyFill="1" applyBorder="1" applyAlignment="1">
      <alignment/>
    </xf>
    <xf numFmtId="0" fontId="14" fillId="0" borderId="21" xfId="0" applyFont="1" applyFill="1" applyBorder="1" applyAlignment="1" applyProtection="1">
      <alignment horizontal="center" vertical="center" wrapText="1" shrinkToFit="1"/>
      <protection locked="0"/>
    </xf>
    <xf numFmtId="220" fontId="12" fillId="0" borderId="61" xfId="59" applyNumberFormat="1" applyFont="1" applyFill="1" applyBorder="1" applyAlignment="1">
      <alignment horizontal="right" vertical="center"/>
      <protection/>
    </xf>
    <xf numFmtId="0" fontId="1" fillId="0" borderId="24" xfId="0" applyFont="1" applyBorder="1" applyAlignment="1">
      <alignment horizontal="left" vertical="top" wrapText="1"/>
    </xf>
    <xf numFmtId="0" fontId="116" fillId="33" borderId="0" xfId="60" applyFont="1" applyFill="1">
      <alignment/>
      <protection/>
    </xf>
    <xf numFmtId="0" fontId="12" fillId="33" borderId="14" xfId="0" applyFont="1" applyFill="1" applyBorder="1" applyAlignment="1">
      <alignment horizontal="center" vertical="center"/>
    </xf>
    <xf numFmtId="0" fontId="121" fillId="33" borderId="41" xfId="0" applyFont="1" applyFill="1" applyBorder="1" applyAlignment="1">
      <alignment horizontal="center" vertical="center"/>
    </xf>
    <xf numFmtId="0" fontId="12" fillId="33" borderId="54" xfId="0" applyFont="1" applyFill="1" applyBorder="1" applyAlignment="1">
      <alignment horizontal="distributed" vertical="center"/>
    </xf>
    <xf numFmtId="0" fontId="12" fillId="33" borderId="23" xfId="0" applyFont="1" applyFill="1" applyBorder="1" applyAlignment="1">
      <alignment horizontal="distributed" vertical="center"/>
    </xf>
    <xf numFmtId="0" fontId="12" fillId="33" borderId="59" xfId="0" applyFont="1" applyFill="1" applyBorder="1" applyAlignment="1">
      <alignment horizontal="distributed" vertical="center"/>
    </xf>
    <xf numFmtId="0" fontId="12" fillId="33" borderId="106" xfId="0" applyFont="1" applyFill="1" applyBorder="1" applyAlignment="1">
      <alignment horizontal="distributed" vertical="center"/>
    </xf>
    <xf numFmtId="0" fontId="12" fillId="33" borderId="41" xfId="0" applyFont="1" applyFill="1" applyBorder="1" applyAlignment="1">
      <alignment horizontal="center" vertical="center"/>
    </xf>
    <xf numFmtId="0" fontId="12" fillId="33" borderId="59" xfId="0" applyFont="1" applyFill="1" applyBorder="1" applyAlignment="1">
      <alignment horizontal="distributed" vertical="center" wrapText="1"/>
    </xf>
    <xf numFmtId="0" fontId="12" fillId="33" borderId="28" xfId="0" applyFont="1" applyFill="1" applyBorder="1" applyAlignment="1">
      <alignment horizontal="distributed" vertical="center"/>
    </xf>
    <xf numFmtId="0" fontId="13" fillId="33" borderId="14" xfId="0" applyFont="1" applyFill="1" applyBorder="1" applyAlignment="1">
      <alignment horizontal="center" vertical="center" shrinkToFit="1"/>
    </xf>
    <xf numFmtId="38" fontId="12" fillId="33" borderId="41" xfId="48" applyFont="1" applyFill="1" applyBorder="1" applyAlignment="1">
      <alignment vertical="center"/>
    </xf>
    <xf numFmtId="38" fontId="12" fillId="33" borderId="30" xfId="48" applyFont="1" applyFill="1" applyBorder="1" applyAlignment="1" applyProtection="1">
      <alignment horizontal="left" vertical="center"/>
      <protection/>
    </xf>
    <xf numFmtId="0" fontId="6" fillId="33" borderId="137" xfId="0" applyFont="1" applyFill="1" applyBorder="1" applyAlignment="1">
      <alignment horizontal="left" vertical="center" wrapText="1"/>
    </xf>
    <xf numFmtId="0" fontId="16" fillId="33" borderId="137" xfId="0" applyFont="1" applyFill="1" applyBorder="1" applyAlignment="1">
      <alignment horizontal="center" vertical="center" wrapText="1"/>
    </xf>
    <xf numFmtId="180" fontId="6" fillId="33" borderId="138" xfId="0" applyNumberFormat="1" applyFont="1" applyFill="1" applyBorder="1" applyAlignment="1">
      <alignment vertical="center" wrapText="1"/>
    </xf>
    <xf numFmtId="0" fontId="16" fillId="33" borderId="138" xfId="0" applyFont="1" applyFill="1" applyBorder="1" applyAlignment="1">
      <alignment horizontal="center" vertical="center" wrapText="1"/>
    </xf>
    <xf numFmtId="180" fontId="41" fillId="33" borderId="139" xfId="0" applyNumberFormat="1" applyFont="1" applyFill="1" applyBorder="1" applyAlignment="1">
      <alignment vertical="center" wrapText="1"/>
    </xf>
    <xf numFmtId="0" fontId="16" fillId="33" borderId="139" xfId="0" applyFont="1" applyFill="1" applyBorder="1" applyAlignment="1">
      <alignment horizontal="center" vertical="center" wrapText="1"/>
    </xf>
    <xf numFmtId="0" fontId="16" fillId="33" borderId="21" xfId="0" applyFont="1" applyFill="1" applyBorder="1" applyAlignment="1">
      <alignment horizontal="distributed" vertical="center"/>
    </xf>
    <xf numFmtId="0" fontId="16" fillId="33" borderId="68" xfId="0" applyFont="1" applyFill="1" applyBorder="1" applyAlignment="1">
      <alignment horizontal="distributed" vertical="center"/>
    </xf>
    <xf numFmtId="180" fontId="6" fillId="33" borderId="21" xfId="0" applyNumberFormat="1" applyFont="1" applyFill="1" applyBorder="1" applyAlignment="1">
      <alignment horizontal="center" vertical="center" wrapText="1"/>
    </xf>
    <xf numFmtId="0" fontId="16" fillId="33" borderId="61" xfId="0" applyFont="1" applyFill="1" applyBorder="1" applyAlignment="1">
      <alignment horizontal="right" vertical="center" wrapText="1"/>
    </xf>
    <xf numFmtId="38" fontId="16" fillId="33" borderId="61" xfId="48" applyFont="1" applyFill="1" applyBorder="1" applyAlignment="1">
      <alignment horizontal="right" vertical="center" wrapText="1"/>
    </xf>
    <xf numFmtId="0" fontId="16" fillId="33" borderId="21" xfId="0" applyFont="1" applyFill="1" applyBorder="1" applyAlignment="1">
      <alignment horizontal="center" vertical="center" wrapText="1"/>
    </xf>
    <xf numFmtId="0" fontId="16" fillId="33" borderId="61" xfId="0" applyFont="1" applyFill="1" applyBorder="1" applyAlignment="1">
      <alignment horizontal="center" vertical="center" wrapText="1"/>
    </xf>
    <xf numFmtId="38" fontId="16" fillId="33" borderId="61" xfId="48" applyFont="1" applyFill="1" applyBorder="1" applyAlignment="1">
      <alignment horizontal="center" vertical="center" wrapText="1"/>
    </xf>
    <xf numFmtId="0" fontId="6" fillId="33" borderId="125" xfId="0" applyFont="1" applyFill="1" applyBorder="1" applyAlignment="1">
      <alignment horizontal="left" vertical="center" wrapText="1"/>
    </xf>
    <xf numFmtId="0" fontId="16" fillId="33" borderId="125" xfId="0" applyFont="1" applyFill="1" applyBorder="1" applyAlignment="1">
      <alignment horizontal="center" vertical="center" wrapText="1"/>
    </xf>
    <xf numFmtId="0" fontId="12" fillId="33" borderId="68" xfId="0" applyFont="1" applyFill="1" applyBorder="1" applyAlignment="1">
      <alignment horizontal="distributed" vertical="center"/>
    </xf>
    <xf numFmtId="0" fontId="6" fillId="33" borderId="140" xfId="0" applyFont="1" applyFill="1" applyBorder="1" applyAlignment="1">
      <alignment horizontal="center" vertical="center" wrapText="1"/>
    </xf>
    <xf numFmtId="0" fontId="6" fillId="33" borderId="138" xfId="0" applyFont="1" applyFill="1" applyBorder="1" applyAlignment="1">
      <alignment horizontal="center" vertical="center" wrapText="1"/>
    </xf>
    <xf numFmtId="0" fontId="16" fillId="33" borderId="22" xfId="0" applyFont="1" applyFill="1" applyBorder="1" applyAlignment="1">
      <alignment horizontal="distributed" vertical="center"/>
    </xf>
    <xf numFmtId="0" fontId="16" fillId="33" borderId="71" xfId="0" applyFont="1" applyFill="1" applyBorder="1" applyAlignment="1">
      <alignment horizontal="distributed" vertical="center"/>
    </xf>
    <xf numFmtId="38" fontId="16" fillId="33" borderId="21" xfId="48" applyFont="1" applyFill="1" applyBorder="1" applyAlignment="1">
      <alignment horizontal="center" vertical="center" wrapText="1"/>
    </xf>
    <xf numFmtId="180" fontId="6" fillId="33" borderId="22" xfId="0" applyNumberFormat="1" applyFont="1" applyFill="1" applyBorder="1" applyAlignment="1">
      <alignment horizontal="center" vertical="center" wrapText="1"/>
    </xf>
    <xf numFmtId="0" fontId="16" fillId="33" borderId="22" xfId="0" applyFont="1" applyFill="1" applyBorder="1" applyAlignment="1">
      <alignment horizontal="center" vertical="center" wrapText="1"/>
    </xf>
    <xf numFmtId="3" fontId="16" fillId="33" borderId="22" xfId="0" applyNumberFormat="1" applyFont="1" applyFill="1" applyBorder="1" applyAlignment="1">
      <alignment horizontal="center" vertical="center" wrapText="1"/>
    </xf>
    <xf numFmtId="179" fontId="16" fillId="33" borderId="65" xfId="0" applyNumberFormat="1" applyFont="1" applyFill="1" applyBorder="1" applyAlignment="1">
      <alignment horizontal="center" vertical="center" wrapText="1"/>
    </xf>
    <xf numFmtId="180" fontId="16" fillId="33" borderId="138" xfId="0" applyNumberFormat="1" applyFont="1" applyFill="1" applyBorder="1" applyAlignment="1">
      <alignment vertical="center" wrapText="1"/>
    </xf>
    <xf numFmtId="0" fontId="6" fillId="33" borderId="139"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25" xfId="0" applyFont="1" applyFill="1" applyBorder="1" applyAlignment="1">
      <alignment horizontal="center" vertical="center" wrapText="1"/>
    </xf>
    <xf numFmtId="180" fontId="41" fillId="33" borderId="141" xfId="0" applyNumberFormat="1" applyFont="1" applyFill="1" applyBorder="1" applyAlignment="1">
      <alignment vertical="center" wrapText="1"/>
    </xf>
    <xf numFmtId="0" fontId="12" fillId="33" borderId="13" xfId="0" applyFont="1" applyFill="1" applyBorder="1" applyAlignment="1">
      <alignment horizontal="distributed" vertical="center"/>
    </xf>
    <xf numFmtId="0" fontId="12" fillId="33" borderId="18" xfId="0" applyFont="1" applyFill="1" applyBorder="1" applyAlignment="1">
      <alignment horizontal="distributed" vertical="center"/>
    </xf>
    <xf numFmtId="180" fontId="6" fillId="33" borderId="18"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38" fontId="16" fillId="33" borderId="87" xfId="48" applyFont="1" applyFill="1" applyBorder="1" applyAlignment="1">
      <alignment horizontal="center" vertical="center" wrapText="1"/>
    </xf>
    <xf numFmtId="0" fontId="16" fillId="33" borderId="13" xfId="0" applyFont="1" applyFill="1" applyBorder="1" applyAlignment="1">
      <alignment horizontal="distributed" vertical="center"/>
    </xf>
    <xf numFmtId="0" fontId="16" fillId="33" borderId="18" xfId="0" applyFont="1" applyFill="1" applyBorder="1" applyAlignment="1">
      <alignment horizontal="distributed" vertical="center"/>
    </xf>
    <xf numFmtId="180" fontId="6" fillId="33" borderId="13" xfId="0" applyNumberFormat="1"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top" wrapText="1"/>
    </xf>
    <xf numFmtId="0" fontId="16" fillId="33" borderId="43" xfId="0" applyFont="1" applyFill="1" applyBorder="1" applyAlignment="1">
      <alignment horizontal="center" vertical="top" wrapText="1"/>
    </xf>
    <xf numFmtId="0" fontId="122" fillId="33" borderId="13" xfId="0" applyFont="1" applyFill="1" applyBorder="1" applyAlignment="1">
      <alignment horizontal="center" vertical="center" wrapText="1"/>
    </xf>
    <xf numFmtId="0" fontId="123" fillId="33" borderId="13" xfId="0" applyFont="1" applyFill="1" applyBorder="1" applyAlignment="1">
      <alignment vertical="center" wrapText="1"/>
    </xf>
    <xf numFmtId="0" fontId="124" fillId="33" borderId="13" xfId="0" applyFont="1" applyFill="1" applyBorder="1" applyAlignment="1">
      <alignment horizontal="center" vertical="center" wrapText="1"/>
    </xf>
    <xf numFmtId="0" fontId="124" fillId="33" borderId="14" xfId="0" applyFont="1" applyFill="1" applyBorder="1" applyAlignment="1">
      <alignment horizontal="center" vertical="center" wrapText="1"/>
    </xf>
    <xf numFmtId="0" fontId="124" fillId="33" borderId="14" xfId="0" applyFont="1" applyFill="1" applyBorder="1" applyAlignment="1">
      <alignment vertical="center" wrapText="1"/>
    </xf>
    <xf numFmtId="0" fontId="124" fillId="33" borderId="43" xfId="0" applyFont="1" applyFill="1" applyBorder="1" applyAlignment="1">
      <alignment vertical="center" wrapText="1"/>
    </xf>
    <xf numFmtId="0" fontId="125" fillId="33" borderId="18" xfId="0" applyFont="1" applyFill="1" applyBorder="1" applyAlignment="1">
      <alignment horizontal="center" vertical="center" shrinkToFit="1"/>
    </xf>
    <xf numFmtId="0" fontId="125" fillId="33" borderId="13" xfId="0" applyFont="1" applyFill="1" applyBorder="1" applyAlignment="1">
      <alignment horizontal="center" vertical="center"/>
    </xf>
    <xf numFmtId="0" fontId="125" fillId="33" borderId="24" xfId="0" applyFont="1" applyFill="1" applyBorder="1" applyAlignment="1">
      <alignment horizontal="center" vertical="center"/>
    </xf>
    <xf numFmtId="180" fontId="6" fillId="33" borderId="138" xfId="0" applyNumberFormat="1" applyFont="1" applyFill="1" applyBorder="1" applyAlignment="1">
      <alignment vertical="top" wrapText="1"/>
    </xf>
    <xf numFmtId="38" fontId="16" fillId="33" borderId="59" xfId="48" applyFont="1" applyFill="1" applyBorder="1" applyAlignment="1">
      <alignment horizontal="center" vertical="center" wrapText="1"/>
    </xf>
    <xf numFmtId="0" fontId="12" fillId="33" borderId="22" xfId="0" applyFont="1" applyFill="1" applyBorder="1" applyAlignment="1">
      <alignment horizontal="distributed" vertical="center"/>
    </xf>
    <xf numFmtId="0" fontId="12" fillId="33" borderId="71" xfId="0" applyFont="1" applyFill="1" applyBorder="1" applyAlignment="1">
      <alignment horizontal="distributed" vertical="center"/>
    </xf>
    <xf numFmtId="0" fontId="16" fillId="33" borderId="61" xfId="0" applyFont="1" applyFill="1" applyBorder="1" applyAlignment="1">
      <alignment horizontal="center" vertical="top" wrapText="1"/>
    </xf>
    <xf numFmtId="0" fontId="16" fillId="33" borderId="65" xfId="0" applyFont="1" applyFill="1" applyBorder="1" applyAlignment="1">
      <alignment horizontal="center" vertical="top" wrapText="1"/>
    </xf>
    <xf numFmtId="0" fontId="118" fillId="33" borderId="0" xfId="0" applyFont="1" applyFill="1" applyBorder="1" applyAlignment="1">
      <alignment horizontal="center" vertical="center" wrapText="1"/>
    </xf>
    <xf numFmtId="0" fontId="125" fillId="33" borderId="0" xfId="0" applyFont="1" applyFill="1" applyBorder="1" applyAlignment="1">
      <alignment horizontal="distributed" vertical="center" textRotation="255"/>
    </xf>
    <xf numFmtId="0" fontId="117" fillId="33" borderId="0" xfId="0" applyFont="1" applyFill="1" applyBorder="1" applyAlignment="1">
      <alignment horizontal="distributed" vertical="center"/>
    </xf>
    <xf numFmtId="0" fontId="124" fillId="33" borderId="0" xfId="0" applyFont="1" applyFill="1" applyBorder="1" applyAlignment="1">
      <alignment vertical="center" wrapText="1"/>
    </xf>
    <xf numFmtId="0" fontId="124" fillId="33" borderId="0" xfId="0" applyFont="1" applyFill="1" applyBorder="1" applyAlignment="1">
      <alignment horizontal="center" vertical="center" wrapText="1"/>
    </xf>
    <xf numFmtId="180" fontId="124" fillId="33" borderId="0" xfId="0" applyNumberFormat="1" applyFont="1" applyFill="1" applyBorder="1" applyAlignment="1">
      <alignment horizontal="center" vertical="center" wrapText="1"/>
    </xf>
    <xf numFmtId="179" fontId="125" fillId="33" borderId="0" xfId="0" applyNumberFormat="1" applyFont="1" applyFill="1" applyBorder="1" applyAlignment="1">
      <alignment horizontal="center" vertical="center" wrapText="1"/>
    </xf>
    <xf numFmtId="0" fontId="125" fillId="33" borderId="0" xfId="0" applyFont="1" applyFill="1" applyBorder="1" applyAlignment="1">
      <alignment horizontal="center" vertical="center"/>
    </xf>
    <xf numFmtId="180" fontId="16" fillId="33" borderId="139" xfId="0" applyNumberFormat="1" applyFont="1" applyFill="1" applyBorder="1" applyAlignment="1">
      <alignment vertical="center" wrapText="1"/>
    </xf>
    <xf numFmtId="179" fontId="16" fillId="33" borderId="23" xfId="0" applyNumberFormat="1" applyFont="1" applyFill="1" applyBorder="1" applyAlignment="1">
      <alignment horizontal="center" vertical="center" wrapText="1"/>
    </xf>
    <xf numFmtId="0" fontId="6" fillId="33" borderId="137"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6" fillId="33" borderId="22" xfId="0" applyFont="1" applyFill="1" applyBorder="1" applyAlignment="1">
      <alignment horizontal="center" vertical="center" wrapText="1"/>
    </xf>
    <xf numFmtId="220" fontId="118" fillId="33" borderId="10" xfId="0" applyNumberFormat="1" applyFont="1" applyFill="1" applyBorder="1" applyAlignment="1">
      <alignment vertical="center"/>
    </xf>
    <xf numFmtId="220" fontId="118" fillId="33" borderId="17" xfId="0" applyNumberFormat="1" applyFont="1" applyFill="1" applyBorder="1" applyAlignment="1">
      <alignment vertical="center"/>
    </xf>
    <xf numFmtId="220" fontId="14" fillId="33" borderId="72" xfId="0" applyNumberFormat="1" applyFont="1" applyFill="1" applyBorder="1" applyAlignment="1">
      <alignment vertical="center"/>
    </xf>
    <xf numFmtId="220" fontId="14" fillId="33" borderId="57" xfId="0" applyNumberFormat="1" applyFont="1" applyFill="1" applyBorder="1" applyAlignment="1">
      <alignment vertical="center"/>
    </xf>
    <xf numFmtId="220" fontId="14" fillId="33" borderId="56" xfId="0" applyNumberFormat="1" applyFont="1" applyFill="1" applyBorder="1" applyAlignment="1">
      <alignment vertical="center"/>
    </xf>
    <xf numFmtId="220" fontId="14" fillId="33" borderId="54" xfId="0" applyNumberFormat="1" applyFont="1" applyFill="1" applyBorder="1" applyAlignment="1">
      <alignment vertical="center"/>
    </xf>
    <xf numFmtId="220" fontId="14" fillId="33" borderId="73" xfId="0" applyNumberFormat="1" applyFont="1" applyFill="1" applyBorder="1" applyAlignment="1">
      <alignment vertical="center"/>
    </xf>
    <xf numFmtId="220" fontId="14" fillId="33" borderId="35" xfId="0" applyNumberFormat="1" applyFont="1" applyFill="1" applyBorder="1" applyAlignment="1">
      <alignment vertical="center"/>
    </xf>
    <xf numFmtId="220" fontId="14" fillId="33" borderId="68" xfId="0" applyNumberFormat="1" applyFont="1" applyFill="1" applyBorder="1" applyAlignment="1">
      <alignment vertical="center"/>
    </xf>
    <xf numFmtId="220" fontId="14" fillId="33" borderId="23" xfId="0" applyNumberFormat="1" applyFont="1" applyFill="1" applyBorder="1" applyAlignment="1">
      <alignment vertical="center"/>
    </xf>
    <xf numFmtId="220" fontId="14" fillId="33" borderId="88" xfId="0" applyNumberFormat="1" applyFont="1" applyFill="1" applyBorder="1" applyAlignment="1">
      <alignment vertical="center"/>
    </xf>
    <xf numFmtId="220" fontId="14" fillId="33" borderId="46" xfId="0" applyNumberFormat="1" applyFont="1" applyFill="1" applyBorder="1" applyAlignment="1">
      <alignment vertical="center"/>
    </xf>
    <xf numFmtId="220" fontId="14" fillId="33" borderId="71" xfId="0" applyNumberFormat="1" applyFont="1" applyFill="1" applyBorder="1" applyAlignment="1">
      <alignment vertical="center"/>
    </xf>
    <xf numFmtId="220" fontId="14" fillId="33" borderId="28" xfId="0" applyNumberFormat="1" applyFont="1" applyFill="1" applyBorder="1" applyAlignment="1">
      <alignment vertical="center"/>
    </xf>
    <xf numFmtId="220" fontId="14" fillId="33" borderId="110" xfId="0" applyNumberFormat="1" applyFont="1" applyFill="1" applyBorder="1" applyAlignment="1">
      <alignment vertical="center"/>
    </xf>
    <xf numFmtId="220" fontId="14" fillId="33" borderId="99" xfId="0" applyNumberFormat="1" applyFont="1" applyFill="1" applyBorder="1" applyAlignment="1">
      <alignment vertical="center"/>
    </xf>
    <xf numFmtId="220" fontId="118" fillId="33" borderId="91" xfId="0" applyNumberFormat="1" applyFont="1" applyFill="1" applyBorder="1" applyAlignment="1">
      <alignment vertical="center"/>
    </xf>
    <xf numFmtId="220" fontId="118" fillId="33" borderId="26" xfId="0" applyNumberFormat="1" applyFont="1" applyFill="1" applyBorder="1" applyAlignment="1">
      <alignment vertical="center"/>
    </xf>
    <xf numFmtId="220" fontId="118" fillId="33" borderId="142" xfId="0" applyNumberFormat="1" applyFont="1" applyFill="1" applyBorder="1" applyAlignment="1">
      <alignment vertical="center"/>
    </xf>
    <xf numFmtId="220" fontId="118" fillId="33" borderId="52" xfId="0" applyNumberFormat="1" applyFont="1" applyFill="1" applyBorder="1" applyAlignment="1">
      <alignment vertical="center"/>
    </xf>
    <xf numFmtId="220" fontId="14" fillId="33" borderId="56" xfId="48" applyNumberFormat="1" applyFont="1" applyFill="1" applyBorder="1" applyAlignment="1">
      <alignment horizontal="right" vertical="center"/>
    </xf>
    <xf numFmtId="220" fontId="14" fillId="33" borderId="143" xfId="48" applyNumberFormat="1" applyFont="1" applyFill="1" applyBorder="1" applyAlignment="1">
      <alignment vertical="center"/>
    </xf>
    <xf numFmtId="0" fontId="17" fillId="0" borderId="30" xfId="0" applyFont="1" applyFill="1" applyBorder="1" applyAlignment="1">
      <alignment horizontal="center" vertical="center" shrinkToFit="1"/>
    </xf>
    <xf numFmtId="38" fontId="13" fillId="0" borderId="80" xfId="48" applyFont="1" applyFill="1" applyBorder="1" applyAlignment="1">
      <alignment horizontal="center" vertical="center" shrinkToFit="1"/>
    </xf>
    <xf numFmtId="220" fontId="12" fillId="0" borderId="144" xfId="48" applyNumberFormat="1" applyFont="1" applyFill="1" applyBorder="1" applyAlignment="1" applyProtection="1">
      <alignment vertical="center"/>
      <protection/>
    </xf>
    <xf numFmtId="220" fontId="12" fillId="0" borderId="118" xfId="48" applyNumberFormat="1" applyFont="1" applyFill="1" applyBorder="1" applyAlignment="1" applyProtection="1">
      <alignment vertical="center"/>
      <protection locked="0"/>
    </xf>
    <xf numFmtId="220" fontId="12" fillId="0" borderId="93" xfId="48" applyNumberFormat="1" applyFont="1" applyFill="1" applyBorder="1" applyAlignment="1" applyProtection="1">
      <alignment vertical="center"/>
      <protection locked="0"/>
    </xf>
    <xf numFmtId="220" fontId="12" fillId="0" borderId="117" xfId="48" applyNumberFormat="1" applyFont="1" applyFill="1" applyBorder="1" applyAlignment="1" applyProtection="1">
      <alignment vertical="center"/>
      <protection locked="0"/>
    </xf>
    <xf numFmtId="220" fontId="12" fillId="0" borderId="123" xfId="48" applyNumberFormat="1" applyFont="1" applyFill="1" applyBorder="1" applyAlignment="1" applyProtection="1">
      <alignment vertical="center"/>
      <protection/>
    </xf>
    <xf numFmtId="220" fontId="12" fillId="0" borderId="44" xfId="48" applyNumberFormat="1" applyFont="1" applyFill="1" applyBorder="1" applyAlignment="1" applyProtection="1">
      <alignment vertical="center"/>
      <protection/>
    </xf>
    <xf numFmtId="220" fontId="12" fillId="0" borderId="93" xfId="48" applyNumberFormat="1" applyFont="1" applyFill="1" applyBorder="1" applyAlignment="1" applyProtection="1">
      <alignment vertical="center"/>
      <protection/>
    </xf>
    <xf numFmtId="220" fontId="12" fillId="0" borderId="123" xfId="48" applyNumberFormat="1" applyFont="1" applyFill="1" applyBorder="1" applyAlignment="1" applyProtection="1">
      <alignment vertical="center"/>
      <protection locked="0"/>
    </xf>
    <xf numFmtId="220" fontId="12" fillId="0" borderId="143" xfId="48" applyNumberFormat="1" applyFont="1" applyFill="1" applyBorder="1" applyAlignment="1" applyProtection="1">
      <alignment vertical="center"/>
      <protection locked="0"/>
    </xf>
    <xf numFmtId="220" fontId="12" fillId="0" borderId="71" xfId="0" applyNumberFormat="1" applyFont="1" applyFill="1" applyBorder="1" applyAlignment="1">
      <alignment horizontal="right" vertical="center"/>
    </xf>
    <xf numFmtId="220" fontId="12" fillId="0" borderId="131" xfId="0" applyNumberFormat="1" applyFont="1" applyFill="1" applyBorder="1" applyAlignment="1">
      <alignment vertical="center"/>
    </xf>
    <xf numFmtId="0" fontId="40" fillId="0" borderId="61" xfId="60" applyFont="1" applyFill="1" applyBorder="1" applyAlignment="1">
      <alignment horizontal="center" vertical="center" shrinkToFit="1"/>
      <protection/>
    </xf>
    <xf numFmtId="0" fontId="62" fillId="0" borderId="61" xfId="60" applyFont="1" applyFill="1" applyBorder="1" applyAlignment="1">
      <alignment vertical="center" wrapText="1" shrinkToFit="1"/>
      <protection/>
    </xf>
    <xf numFmtId="0" fontId="53" fillId="0" borderId="35" xfId="0" applyFont="1" applyBorder="1" applyAlignment="1">
      <alignment horizontal="left" vertical="center" wrapText="1"/>
    </xf>
    <xf numFmtId="0" fontId="12" fillId="34" borderId="21" xfId="0" applyFont="1" applyFill="1" applyBorder="1" applyAlignment="1" applyProtection="1">
      <alignment horizontal="center" vertical="center" shrinkToFit="1"/>
      <protection locked="0"/>
    </xf>
    <xf numFmtId="220" fontId="39" fillId="0" borderId="106" xfId="0" applyNumberFormat="1" applyFont="1" applyFill="1" applyBorder="1" applyAlignment="1">
      <alignment horizontal="right" vertical="center" shrinkToFit="1"/>
    </xf>
    <xf numFmtId="0" fontId="14" fillId="0" borderId="35" xfId="0" applyFont="1" applyFill="1" applyBorder="1" applyAlignment="1">
      <alignment vertical="center" wrapText="1" shrinkToFit="1"/>
    </xf>
    <xf numFmtId="0" fontId="13" fillId="0" borderId="60" xfId="0" applyFont="1" applyFill="1" applyBorder="1" applyAlignment="1">
      <alignment vertical="center" wrapText="1" shrinkToFit="1"/>
    </xf>
    <xf numFmtId="0" fontId="6" fillId="0" borderId="99" xfId="0" applyFont="1" applyFill="1" applyBorder="1" applyAlignment="1">
      <alignment vertical="center" wrapText="1" shrinkToFit="1"/>
    </xf>
    <xf numFmtId="0" fontId="14" fillId="0" borderId="99" xfId="0" applyFont="1" applyFill="1" applyBorder="1" applyAlignment="1">
      <alignment vertical="center" wrapText="1" shrinkToFit="1"/>
    </xf>
    <xf numFmtId="0" fontId="4" fillId="0" borderId="0" xfId="0" applyFont="1" applyAlignment="1">
      <alignment/>
    </xf>
    <xf numFmtId="3" fontId="17" fillId="35" borderId="30" xfId="0" applyNumberFormat="1" applyFont="1" applyFill="1" applyBorder="1" applyAlignment="1">
      <alignment horizontal="right" vertical="center" shrinkToFit="1"/>
    </xf>
    <xf numFmtId="3" fontId="17" fillId="35" borderId="26" xfId="0" applyNumberFormat="1" applyFont="1" applyFill="1" applyBorder="1" applyAlignment="1">
      <alignment vertical="center" shrinkToFit="1"/>
    </xf>
    <xf numFmtId="0" fontId="133" fillId="0" borderId="14" xfId="0" applyFont="1" applyFill="1" applyBorder="1" applyAlignment="1">
      <alignment horizontal="distributed" vertical="center"/>
    </xf>
    <xf numFmtId="0" fontId="133" fillId="0" borderId="91" xfId="0" applyFont="1" applyFill="1" applyBorder="1" applyAlignment="1">
      <alignment horizontal="distributed" vertical="center"/>
    </xf>
    <xf numFmtId="220" fontId="12" fillId="0" borderId="53" xfId="48" applyNumberFormat="1" applyFont="1" applyFill="1" applyBorder="1" applyAlignment="1" applyProtection="1">
      <alignment vertical="center"/>
      <protection locked="0"/>
    </xf>
    <xf numFmtId="38" fontId="44" fillId="0" borderId="53" xfId="48" applyFont="1" applyFill="1" applyBorder="1" applyAlignment="1" applyProtection="1">
      <alignment horizontal="left" vertical="center"/>
      <protection/>
    </xf>
    <xf numFmtId="3" fontId="12" fillId="34" borderId="81" xfId="0" applyNumberFormat="1" applyFont="1" applyFill="1" applyBorder="1" applyAlignment="1">
      <alignment horizontal="right" vertical="center" wrapText="1"/>
    </xf>
    <xf numFmtId="0" fontId="12" fillId="34" borderId="17" xfId="0" applyFont="1" applyFill="1" applyBorder="1" applyAlignment="1">
      <alignment/>
    </xf>
    <xf numFmtId="3" fontId="12" fillId="34" borderId="82" xfId="0" applyNumberFormat="1" applyFont="1" applyFill="1" applyBorder="1" applyAlignment="1">
      <alignment horizontal="right" vertical="center" wrapText="1"/>
    </xf>
    <xf numFmtId="0" fontId="12" fillId="34" borderId="57" xfId="0" applyFont="1" applyFill="1" applyBorder="1" applyAlignment="1">
      <alignment vertical="center" shrinkToFit="1"/>
    </xf>
    <xf numFmtId="3" fontId="12" fillId="34" borderId="83" xfId="0" applyNumberFormat="1" applyFont="1" applyFill="1" applyBorder="1" applyAlignment="1">
      <alignment horizontal="right" vertical="center" wrapText="1"/>
    </xf>
    <xf numFmtId="0" fontId="12" fillId="34" borderId="35" xfId="0" applyFont="1" applyFill="1" applyBorder="1" applyAlignment="1">
      <alignment vertical="center" shrinkToFit="1"/>
    </xf>
    <xf numFmtId="3" fontId="12" fillId="34" borderId="83" xfId="0" applyNumberFormat="1" applyFont="1" applyFill="1" applyBorder="1" applyAlignment="1">
      <alignment horizontal="right" vertical="center"/>
    </xf>
    <xf numFmtId="3" fontId="12" fillId="34" borderId="84" xfId="0" applyNumberFormat="1" applyFont="1" applyFill="1" applyBorder="1" applyAlignment="1">
      <alignment horizontal="right" vertical="center"/>
    </xf>
    <xf numFmtId="0" fontId="12" fillId="34" borderId="60" xfId="0" applyFont="1" applyFill="1" applyBorder="1" applyAlignment="1">
      <alignment vertical="center" shrinkToFit="1"/>
    </xf>
    <xf numFmtId="3" fontId="12" fillId="34" borderId="107" xfId="0" applyNumberFormat="1" applyFont="1" applyFill="1" applyBorder="1" applyAlignment="1">
      <alignment horizontal="right" vertical="center"/>
    </xf>
    <xf numFmtId="0" fontId="12" fillId="34" borderId="99" xfId="0" applyFont="1" applyFill="1" applyBorder="1" applyAlignment="1">
      <alignment vertical="center" shrinkToFit="1"/>
    </xf>
    <xf numFmtId="3" fontId="12" fillId="34" borderId="85" xfId="0" applyNumberFormat="1" applyFont="1" applyFill="1" applyBorder="1" applyAlignment="1">
      <alignment horizontal="right" vertical="center" wrapText="1"/>
    </xf>
    <xf numFmtId="0" fontId="12" fillId="34" borderId="37" xfId="0" applyFont="1" applyFill="1" applyBorder="1" applyAlignment="1">
      <alignment vertical="center" shrinkToFit="1"/>
    </xf>
    <xf numFmtId="3" fontId="12" fillId="34" borderId="84" xfId="0" applyNumberFormat="1" applyFont="1" applyFill="1" applyBorder="1" applyAlignment="1">
      <alignment horizontal="right" vertical="center" wrapText="1"/>
    </xf>
    <xf numFmtId="3" fontId="13" fillId="34" borderId="83" xfId="0" applyNumberFormat="1" applyFont="1" applyFill="1" applyBorder="1" applyAlignment="1">
      <alignment horizontal="right" vertical="center"/>
    </xf>
    <xf numFmtId="0" fontId="14" fillId="35" borderId="145" xfId="0" applyFont="1" applyFill="1" applyBorder="1" applyAlignment="1">
      <alignment vertical="center" wrapText="1"/>
    </xf>
    <xf numFmtId="220" fontId="12" fillId="0" borderId="59" xfId="0" applyNumberFormat="1" applyFont="1" applyFill="1" applyBorder="1" applyAlignment="1">
      <alignment horizontal="center" vertical="center"/>
    </xf>
    <xf numFmtId="0" fontId="13" fillId="0" borderId="57" xfId="0" applyFont="1" applyFill="1" applyBorder="1" applyAlignment="1">
      <alignment vertical="center" wrapText="1" shrinkToFit="1"/>
    </xf>
    <xf numFmtId="220" fontId="12" fillId="0" borderId="82" xfId="0" applyNumberFormat="1" applyFont="1" applyFill="1" applyBorder="1" applyAlignment="1">
      <alignment horizontal="center" vertical="center"/>
    </xf>
    <xf numFmtId="220" fontId="12" fillId="0" borderId="32" xfId="0" applyNumberFormat="1" applyFont="1" applyFill="1" applyBorder="1" applyAlignment="1">
      <alignment horizontal="center" vertical="center"/>
    </xf>
    <xf numFmtId="220" fontId="12" fillId="0" borderId="107" xfId="0" applyNumberFormat="1" applyFont="1" applyFill="1" applyBorder="1" applyAlignment="1">
      <alignment horizontal="center" vertical="center"/>
    </xf>
    <xf numFmtId="220" fontId="12" fillId="0" borderId="83" xfId="0" applyNumberFormat="1" applyFont="1" applyFill="1" applyBorder="1" applyAlignment="1">
      <alignment horizontal="center" vertical="center"/>
    </xf>
    <xf numFmtId="220" fontId="12" fillId="0" borderId="23" xfId="0" applyNumberFormat="1" applyFont="1" applyFill="1" applyBorder="1" applyAlignment="1">
      <alignment horizontal="center" vertical="center"/>
    </xf>
    <xf numFmtId="220" fontId="117" fillId="0" borderId="146" xfId="0" applyNumberFormat="1" applyFont="1" applyFill="1" applyBorder="1" applyAlignment="1">
      <alignment vertical="center"/>
    </xf>
    <xf numFmtId="220" fontId="117" fillId="0" borderId="147" xfId="0" applyNumberFormat="1" applyFont="1" applyFill="1" applyBorder="1" applyAlignment="1">
      <alignment vertical="center"/>
    </xf>
    <xf numFmtId="0" fontId="12" fillId="35" borderId="73" xfId="0" applyFont="1" applyFill="1" applyBorder="1" applyAlignment="1" applyProtection="1">
      <alignment horizontal="center" vertical="center" shrinkToFit="1"/>
      <protection locked="0"/>
    </xf>
    <xf numFmtId="0" fontId="14" fillId="35" borderId="78" xfId="58" applyFont="1" applyFill="1" applyBorder="1" applyAlignment="1" applyProtection="1">
      <alignment vertical="center" wrapText="1"/>
      <protection locked="0"/>
    </xf>
    <xf numFmtId="0" fontId="9" fillId="35" borderId="134" xfId="0" applyFont="1" applyFill="1" applyBorder="1" applyAlignment="1">
      <alignment horizontal="left" vertical="center"/>
    </xf>
    <xf numFmtId="0" fontId="9" fillId="35" borderId="78" xfId="0" applyFont="1" applyFill="1" applyBorder="1" applyAlignment="1">
      <alignment horizontal="left" vertical="center"/>
    </xf>
    <xf numFmtId="0" fontId="14" fillId="35" borderId="73" xfId="0" applyFont="1" applyFill="1" applyBorder="1" applyAlignment="1">
      <alignment vertical="center" wrapText="1"/>
    </xf>
    <xf numFmtId="0" fontId="14" fillId="35" borderId="78" xfId="0" applyFont="1" applyFill="1" applyBorder="1" applyAlignment="1">
      <alignment vertical="center" wrapText="1"/>
    </xf>
    <xf numFmtId="0" fontId="8" fillId="35" borderId="142" xfId="0" applyFont="1" applyFill="1" applyBorder="1" applyAlignment="1">
      <alignment/>
    </xf>
    <xf numFmtId="0" fontId="8" fillId="35" borderId="74" xfId="0" applyFont="1" applyFill="1" applyBorder="1" applyAlignment="1">
      <alignment/>
    </xf>
    <xf numFmtId="0" fontId="12" fillId="35" borderId="23" xfId="0" applyFont="1" applyFill="1" applyBorder="1" applyAlignment="1">
      <alignment horizontal="distributed" vertical="center"/>
    </xf>
    <xf numFmtId="0" fontId="12" fillId="35" borderId="23" xfId="0" applyFont="1" applyFill="1" applyBorder="1" applyAlignment="1">
      <alignment horizontal="distributed" vertical="center"/>
    </xf>
    <xf numFmtId="0" fontId="12" fillId="35" borderId="74" xfId="0" applyFont="1" applyFill="1" applyBorder="1" applyAlignment="1" applyProtection="1">
      <alignment horizontal="center" vertical="center" shrinkToFit="1"/>
      <protection locked="0"/>
    </xf>
    <xf numFmtId="0" fontId="13" fillId="35" borderId="32" xfId="0" applyFont="1" applyFill="1" applyBorder="1" applyAlignment="1">
      <alignment horizontal="distributed" vertical="center" shrinkToFit="1"/>
    </xf>
    <xf numFmtId="0" fontId="13" fillId="35" borderId="21" xfId="0" applyFont="1" applyFill="1" applyBorder="1" applyAlignment="1">
      <alignment horizontal="distributed" vertical="center" shrinkToFit="1"/>
    </xf>
    <xf numFmtId="0" fontId="17" fillId="35" borderId="21" xfId="0" applyFont="1" applyFill="1" applyBorder="1" applyAlignment="1">
      <alignment horizontal="distributed" vertical="center" shrinkToFit="1"/>
    </xf>
    <xf numFmtId="0" fontId="13" fillId="35" borderId="61" xfId="0" applyFont="1" applyFill="1" applyBorder="1" applyAlignment="1">
      <alignment horizontal="distributed" vertical="center" shrinkToFit="1"/>
    </xf>
    <xf numFmtId="0" fontId="12" fillId="35" borderId="54" xfId="0" applyFont="1" applyFill="1" applyBorder="1" applyAlignment="1">
      <alignment horizontal="distributed" vertical="center"/>
    </xf>
    <xf numFmtId="0" fontId="12" fillId="35" borderId="59" xfId="0" applyFont="1" applyFill="1" applyBorder="1" applyAlignment="1">
      <alignment horizontal="distributed" vertical="center"/>
    </xf>
    <xf numFmtId="0" fontId="2" fillId="35" borderId="54" xfId="0" applyFont="1" applyFill="1" applyBorder="1" applyAlignment="1">
      <alignment horizontal="distributed" vertical="center"/>
    </xf>
    <xf numFmtId="0" fontId="2" fillId="35" borderId="23" xfId="0" applyFont="1" applyFill="1" applyBorder="1" applyAlignment="1">
      <alignment horizontal="distributed" vertical="center"/>
    </xf>
    <xf numFmtId="0" fontId="2" fillId="35" borderId="59" xfId="0" applyFont="1" applyFill="1" applyBorder="1" applyAlignment="1">
      <alignment horizontal="distributed" vertical="center"/>
    </xf>
    <xf numFmtId="0" fontId="12" fillId="35" borderId="32" xfId="0" applyFont="1" applyFill="1" applyBorder="1" applyAlignment="1">
      <alignment horizontal="distributed" vertical="center"/>
    </xf>
    <xf numFmtId="0" fontId="12" fillId="35" borderId="21" xfId="0" applyFont="1" applyFill="1" applyBorder="1" applyAlignment="1">
      <alignment horizontal="distributed" vertical="center"/>
    </xf>
    <xf numFmtId="0" fontId="12" fillId="35" borderId="61" xfId="0" applyFont="1" applyFill="1" applyBorder="1" applyAlignment="1">
      <alignment horizontal="distributed" vertical="center"/>
    </xf>
    <xf numFmtId="0" fontId="12" fillId="35" borderId="23" xfId="0" applyFont="1" applyFill="1" applyBorder="1" applyAlignment="1">
      <alignment horizontal="distributed" vertical="center"/>
    </xf>
    <xf numFmtId="0" fontId="12" fillId="35" borderId="28" xfId="0" applyFont="1" applyFill="1" applyBorder="1" applyAlignment="1">
      <alignment horizontal="distributed" vertical="center"/>
    </xf>
    <xf numFmtId="0" fontId="13" fillId="35" borderId="98" xfId="0" applyFont="1" applyFill="1" applyBorder="1" applyAlignment="1">
      <alignment horizontal="distributed" vertical="center" shrinkToFit="1"/>
    </xf>
    <xf numFmtId="0" fontId="12" fillId="35" borderId="106" xfId="0" applyFont="1" applyFill="1" applyBorder="1" applyAlignment="1">
      <alignment horizontal="distributed" vertical="center"/>
    </xf>
    <xf numFmtId="0" fontId="2" fillId="35" borderId="106" xfId="0" applyFont="1" applyFill="1" applyBorder="1" applyAlignment="1">
      <alignment horizontal="distributed" vertical="center"/>
    </xf>
    <xf numFmtId="0" fontId="12" fillId="35" borderId="98" xfId="0" applyFont="1" applyFill="1" applyBorder="1" applyAlignment="1">
      <alignment horizontal="distributed" vertical="center"/>
    </xf>
    <xf numFmtId="0" fontId="12" fillId="35" borderId="59" xfId="0" applyFont="1" applyFill="1" applyBorder="1" applyAlignment="1">
      <alignment horizontal="distributed" vertical="center" wrapText="1"/>
    </xf>
    <xf numFmtId="0" fontId="2" fillId="35" borderId="59" xfId="0" applyFont="1" applyFill="1" applyBorder="1" applyAlignment="1">
      <alignment horizontal="distributed" vertical="center" wrapText="1"/>
    </xf>
    <xf numFmtId="0" fontId="12" fillId="35" borderId="32" xfId="0" applyFont="1" applyFill="1" applyBorder="1" applyAlignment="1">
      <alignment horizontal="distributed" vertical="center" wrapText="1"/>
    </xf>
    <xf numFmtId="0" fontId="12" fillId="35" borderId="23" xfId="0" applyFont="1" applyFill="1" applyBorder="1" applyAlignment="1">
      <alignment horizontal="distributed" vertical="center"/>
    </xf>
    <xf numFmtId="0" fontId="12" fillId="35" borderId="106" xfId="0" applyFont="1" applyFill="1" applyBorder="1" applyAlignment="1">
      <alignment horizontal="distributed" vertical="center"/>
    </xf>
    <xf numFmtId="0" fontId="2" fillId="35" borderId="21" xfId="0" applyFont="1" applyFill="1" applyBorder="1" applyAlignment="1">
      <alignment horizontal="distributed" vertical="center"/>
    </xf>
    <xf numFmtId="0" fontId="14" fillId="35" borderId="34" xfId="0" applyFont="1" applyFill="1" applyBorder="1" applyAlignment="1">
      <alignment vertical="center" wrapText="1"/>
    </xf>
    <xf numFmtId="0" fontId="2" fillId="35" borderId="28" xfId="0" applyFont="1" applyFill="1" applyBorder="1" applyAlignment="1">
      <alignment horizontal="distributed" vertical="center"/>
    </xf>
    <xf numFmtId="0" fontId="12" fillId="0" borderId="35" xfId="0" applyFont="1" applyFill="1" applyBorder="1" applyAlignment="1">
      <alignment horizontal="center" vertical="center" shrinkToFit="1"/>
    </xf>
    <xf numFmtId="0" fontId="14" fillId="35" borderId="113" xfId="58" applyFont="1" applyFill="1" applyBorder="1" applyAlignment="1" applyProtection="1">
      <alignment vertical="center" wrapText="1"/>
      <protection locked="0"/>
    </xf>
    <xf numFmtId="0" fontId="12" fillId="35" borderId="114" xfId="0" applyFont="1" applyFill="1" applyBorder="1" applyAlignment="1" applyProtection="1">
      <alignment horizontal="center" vertical="center" shrinkToFit="1"/>
      <protection locked="0"/>
    </xf>
    <xf numFmtId="0" fontId="9" fillId="35" borderId="148" xfId="0" applyFont="1" applyFill="1" applyBorder="1" applyAlignment="1">
      <alignment horizontal="left" vertical="center"/>
    </xf>
    <xf numFmtId="220" fontId="12" fillId="0" borderId="131" xfId="48" applyNumberFormat="1" applyFont="1" applyFill="1" applyBorder="1" applyAlignment="1" applyProtection="1">
      <alignment vertical="center"/>
      <protection locked="0"/>
    </xf>
    <xf numFmtId="3" fontId="12" fillId="0" borderId="61" xfId="0" applyNumberFormat="1" applyFont="1" applyFill="1" applyBorder="1" applyAlignment="1">
      <alignment vertical="center"/>
    </xf>
    <xf numFmtId="220" fontId="39" fillId="0" borderId="21" xfId="0" applyNumberFormat="1" applyFont="1" applyFill="1" applyBorder="1" applyAlignment="1">
      <alignment horizontal="right" vertical="center" wrapText="1" shrinkToFit="1"/>
    </xf>
    <xf numFmtId="220" fontId="39" fillId="0" borderId="61" xfId="0" applyNumberFormat="1" applyFont="1" applyFill="1" applyBorder="1" applyAlignment="1">
      <alignment horizontal="right" vertical="center" wrapText="1" shrinkToFit="1"/>
    </xf>
    <xf numFmtId="0" fontId="31" fillId="0" borderId="0" xfId="0" applyFont="1" applyAlignment="1">
      <alignment horizontal="distributed"/>
    </xf>
    <xf numFmtId="0" fontId="0" fillId="0" borderId="0" xfId="0" applyAlignment="1">
      <alignment horizontal="distributed"/>
    </xf>
    <xf numFmtId="0" fontId="134" fillId="0" borderId="0" xfId="0" applyFont="1" applyAlignment="1">
      <alignment horizontal="center"/>
    </xf>
    <xf numFmtId="0" fontId="97" fillId="0" borderId="0" xfId="0" applyFont="1" applyAlignment="1">
      <alignment horizontal="center"/>
    </xf>
    <xf numFmtId="0" fontId="32" fillId="0" borderId="0" xfId="0" applyFont="1" applyAlignment="1">
      <alignment horizontal="center"/>
    </xf>
    <xf numFmtId="0" fontId="0" fillId="0" borderId="0" xfId="0" applyAlignment="1">
      <alignment horizontal="center"/>
    </xf>
    <xf numFmtId="0" fontId="2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right" wrapText="1"/>
    </xf>
    <xf numFmtId="0" fontId="2" fillId="0" borderId="0" xfId="0" applyFont="1" applyAlignment="1">
      <alignment horizontal="right"/>
    </xf>
    <xf numFmtId="38" fontId="12" fillId="0" borderId="72" xfId="48" applyFont="1" applyFill="1" applyBorder="1" applyAlignment="1" applyProtection="1">
      <alignment horizontal="center" vertical="center" textRotation="255" wrapText="1"/>
      <protection/>
    </xf>
    <xf numFmtId="38" fontId="12" fillId="0" borderId="73" xfId="48" applyFont="1" applyFill="1" applyBorder="1" applyAlignment="1" applyProtection="1">
      <alignment horizontal="center" vertical="center" textRotation="255" wrapText="1"/>
      <protection/>
    </xf>
    <xf numFmtId="38" fontId="12" fillId="0" borderId="114" xfId="48" applyFont="1" applyFill="1" applyBorder="1" applyAlignment="1" applyProtection="1">
      <alignment horizontal="center" vertical="center" textRotation="255" wrapText="1"/>
      <protection/>
    </xf>
    <xf numFmtId="38" fontId="12" fillId="0" borderId="149" xfId="48" applyFont="1" applyFill="1" applyBorder="1" applyAlignment="1" applyProtection="1">
      <alignment horizontal="left" vertical="center" wrapText="1"/>
      <protection/>
    </xf>
    <xf numFmtId="0" fontId="12" fillId="0" borderId="150" xfId="0" applyFont="1" applyBorder="1" applyAlignment="1">
      <alignment horizontal="left" vertical="center"/>
    </xf>
    <xf numFmtId="0" fontId="12" fillId="0" borderId="151" xfId="0" applyFont="1" applyBorder="1" applyAlignment="1">
      <alignment horizontal="left" vertical="center"/>
    </xf>
    <xf numFmtId="0" fontId="12" fillId="0" borderId="152" xfId="0" applyFont="1" applyBorder="1" applyAlignment="1">
      <alignment horizontal="left" vertical="center"/>
    </xf>
    <xf numFmtId="38" fontId="12" fillId="0" borderId="25" xfId="48" applyFont="1" applyFill="1" applyBorder="1" applyAlignment="1" applyProtection="1">
      <alignment horizontal="center" vertical="center"/>
      <protection/>
    </xf>
    <xf numFmtId="38" fontId="12" fillId="0" borderId="16" xfId="48" applyFont="1" applyFill="1" applyBorder="1" applyAlignment="1" applyProtection="1">
      <alignment horizontal="center" vertical="center"/>
      <protection/>
    </xf>
    <xf numFmtId="38" fontId="12" fillId="35" borderId="32" xfId="48" applyFont="1" applyFill="1" applyBorder="1" applyAlignment="1" applyProtection="1">
      <alignment horizontal="distributed" vertical="center"/>
      <protection/>
    </xf>
    <xf numFmtId="38" fontId="12" fillId="35" borderId="21" xfId="48" applyFont="1" applyFill="1" applyBorder="1" applyAlignment="1" applyProtection="1">
      <alignment horizontal="distributed" vertical="center"/>
      <protection/>
    </xf>
    <xf numFmtId="38" fontId="12" fillId="35" borderId="98" xfId="48" applyFont="1" applyFill="1" applyBorder="1" applyAlignment="1" applyProtection="1">
      <alignment horizontal="distributed" vertical="center"/>
      <protection/>
    </xf>
    <xf numFmtId="38" fontId="12" fillId="33" borderId="14" xfId="48" applyFont="1" applyFill="1" applyBorder="1" applyAlignment="1" applyProtection="1">
      <alignment horizontal="center" vertical="center"/>
      <protection/>
    </xf>
    <xf numFmtId="38" fontId="13" fillId="0" borderId="32" xfId="48" applyFont="1" applyFill="1" applyBorder="1" applyAlignment="1" applyProtection="1">
      <alignment horizontal="center" vertical="center"/>
      <protection/>
    </xf>
    <xf numFmtId="38" fontId="14" fillId="0" borderId="57" xfId="48" applyFont="1" applyFill="1" applyBorder="1" applyAlignment="1" applyProtection="1">
      <alignment horizontal="center" vertical="center"/>
      <protection/>
    </xf>
    <xf numFmtId="38" fontId="14" fillId="0" borderId="32" xfId="48" applyFont="1" applyFill="1" applyBorder="1" applyAlignment="1" applyProtection="1">
      <alignment horizontal="center" vertical="center"/>
      <protection/>
    </xf>
    <xf numFmtId="38" fontId="14" fillId="0" borderId="32" xfId="48" applyFont="1" applyFill="1" applyBorder="1" applyAlignment="1" applyProtection="1">
      <alignment horizontal="center" vertical="center" shrinkToFit="1"/>
      <protection/>
    </xf>
    <xf numFmtId="0" fontId="12" fillId="0" borderId="73" xfId="0" applyFont="1" applyBorder="1" applyAlignment="1">
      <alignment horizontal="center" vertical="center" textRotation="255" wrapText="1"/>
    </xf>
    <xf numFmtId="0" fontId="12" fillId="0" borderId="114" xfId="0" applyFont="1" applyBorder="1" applyAlignment="1">
      <alignment horizontal="center" vertical="center" textRotation="255" wrapText="1"/>
    </xf>
    <xf numFmtId="0" fontId="11" fillId="0" borderId="11" xfId="0" applyFont="1" applyFill="1" applyBorder="1" applyAlignment="1">
      <alignment horizontal="left" vertical="top" wrapText="1"/>
    </xf>
    <xf numFmtId="38" fontId="12" fillId="0" borderId="14" xfId="48" applyFont="1" applyFill="1" applyBorder="1" applyAlignment="1" applyProtection="1">
      <alignment horizontal="center" vertical="center"/>
      <protection/>
    </xf>
    <xf numFmtId="38" fontId="14" fillId="35" borderId="23" xfId="48" applyFont="1" applyFill="1" applyBorder="1" applyAlignment="1" applyProtection="1">
      <alignment horizontal="distributed" vertical="center"/>
      <protection/>
    </xf>
    <xf numFmtId="38" fontId="14" fillId="35" borderId="68" xfId="48" applyFont="1" applyFill="1" applyBorder="1" applyAlignment="1" applyProtection="1">
      <alignment horizontal="distributed" vertical="center"/>
      <protection/>
    </xf>
    <xf numFmtId="0" fontId="12" fillId="35" borderId="23" xfId="0" applyFont="1" applyFill="1" applyBorder="1" applyAlignment="1">
      <alignment horizontal="distributed" vertical="center"/>
    </xf>
    <xf numFmtId="0" fontId="12" fillId="35" borderId="68" xfId="0" applyFont="1" applyFill="1" applyBorder="1" applyAlignment="1">
      <alignment horizontal="distributed" vertical="center"/>
    </xf>
    <xf numFmtId="38" fontId="14" fillId="0" borderId="153" xfId="48" applyFont="1" applyFill="1" applyBorder="1" applyAlignment="1" applyProtection="1">
      <alignment horizontal="center" vertical="center" textRotation="255" wrapText="1"/>
      <protection/>
    </xf>
    <xf numFmtId="38" fontId="14" fillId="0" borderId="142" xfId="48" applyFont="1" applyFill="1" applyBorder="1" applyAlignment="1" applyProtection="1">
      <alignment horizontal="center" vertical="center" textRotation="255" wrapText="1"/>
      <protection/>
    </xf>
    <xf numFmtId="38" fontId="118" fillId="0" borderId="142" xfId="48" applyFont="1" applyFill="1" applyBorder="1" applyAlignment="1" applyProtection="1">
      <alignment horizontal="center" vertical="center" textRotation="255" wrapText="1"/>
      <protection/>
    </xf>
    <xf numFmtId="38" fontId="14" fillId="0" borderId="91" xfId="48" applyFont="1" applyFill="1" applyBorder="1" applyAlignment="1" applyProtection="1">
      <alignment horizontal="center" vertical="center" textRotation="255" wrapText="1"/>
      <protection/>
    </xf>
    <xf numFmtId="0" fontId="12" fillId="35" borderId="28" xfId="0" applyFont="1" applyFill="1" applyBorder="1" applyAlignment="1">
      <alignment horizontal="distributed" vertical="center"/>
    </xf>
    <xf numFmtId="0" fontId="12" fillId="35" borderId="71" xfId="0" applyFont="1" applyFill="1" applyBorder="1" applyAlignment="1">
      <alignment horizontal="distributed" vertical="center"/>
    </xf>
    <xf numFmtId="38" fontId="14" fillId="35" borderId="54" xfId="48" applyFont="1" applyFill="1" applyBorder="1" applyAlignment="1" applyProtection="1">
      <alignment horizontal="distributed" vertical="center"/>
      <protection/>
    </xf>
    <xf numFmtId="38" fontId="14" fillId="35" borderId="56" xfId="48" applyFont="1" applyFill="1" applyBorder="1" applyAlignment="1" applyProtection="1">
      <alignment horizontal="distributed" vertical="center"/>
      <protection/>
    </xf>
    <xf numFmtId="0" fontId="12" fillId="0" borderId="142" xfId="0" applyFont="1" applyFill="1" applyBorder="1" applyAlignment="1">
      <alignment horizontal="center" vertical="center" textRotation="255" wrapText="1"/>
    </xf>
    <xf numFmtId="0" fontId="12" fillId="0" borderId="91" xfId="0" applyFont="1" applyFill="1" applyBorder="1" applyAlignment="1">
      <alignment horizontal="center" vertical="center" textRotation="255" wrapText="1"/>
    </xf>
    <xf numFmtId="0" fontId="12" fillId="35" borderId="106" xfId="0" applyFont="1" applyFill="1" applyBorder="1" applyAlignment="1">
      <alignment horizontal="distributed" vertical="center"/>
    </xf>
    <xf numFmtId="0" fontId="12" fillId="35" borderId="105" xfId="0" applyFont="1" applyFill="1" applyBorder="1" applyAlignment="1">
      <alignment horizontal="distributed" vertical="center"/>
    </xf>
    <xf numFmtId="38" fontId="14" fillId="33" borderId="59" xfId="48" applyFont="1" applyFill="1" applyBorder="1" applyAlignment="1" applyProtection="1">
      <alignment horizontal="distributed" vertical="center"/>
      <protection/>
    </xf>
    <xf numFmtId="38" fontId="14" fillId="33" borderId="75" xfId="48" applyFont="1" applyFill="1" applyBorder="1" applyAlignment="1" applyProtection="1">
      <alignment horizontal="distributed" vertical="center"/>
      <protection/>
    </xf>
    <xf numFmtId="0" fontId="12" fillId="33" borderId="12" xfId="0" applyFont="1" applyFill="1" applyBorder="1" applyAlignment="1">
      <alignment horizontal="distributed" vertical="center"/>
    </xf>
    <xf numFmtId="0" fontId="12" fillId="33" borderId="18" xfId="0" applyFont="1" applyFill="1" applyBorder="1" applyAlignment="1">
      <alignment horizontal="distributed" vertical="center"/>
    </xf>
    <xf numFmtId="38" fontId="14" fillId="0" borderId="59" xfId="48" applyFont="1" applyFill="1" applyBorder="1" applyAlignment="1" applyProtection="1">
      <alignment horizontal="distributed" vertical="center"/>
      <protection/>
    </xf>
    <xf numFmtId="38" fontId="14" fillId="0" borderId="75" xfId="48" applyFont="1" applyFill="1" applyBorder="1" applyAlignment="1" applyProtection="1">
      <alignment horizontal="distributed" vertical="center"/>
      <protection/>
    </xf>
    <xf numFmtId="0" fontId="12" fillId="0" borderId="12" xfId="0" applyFont="1" applyFill="1" applyBorder="1" applyAlignment="1">
      <alignment horizontal="distributed" vertical="center"/>
    </xf>
    <xf numFmtId="0" fontId="12" fillId="0" borderId="18" xfId="0" applyFont="1" applyFill="1" applyBorder="1" applyAlignment="1">
      <alignment horizontal="distributed" vertical="center"/>
    </xf>
    <xf numFmtId="38" fontId="13" fillId="0" borderId="22" xfId="48" applyFont="1" applyFill="1" applyBorder="1" applyAlignment="1">
      <alignment horizontal="center" vertical="center" textRotation="255" wrapText="1"/>
    </xf>
    <xf numFmtId="38" fontId="13" fillId="0" borderId="14" xfId="48" applyFont="1" applyFill="1" applyBorder="1" applyAlignment="1">
      <alignment horizontal="center" vertical="center" textRotation="255" wrapText="1"/>
    </xf>
    <xf numFmtId="38" fontId="13" fillId="0" borderId="154" xfId="48" applyFont="1" applyFill="1" applyBorder="1" applyAlignment="1">
      <alignment horizontal="center" vertical="center"/>
    </xf>
    <xf numFmtId="38" fontId="13" fillId="0" borderId="55" xfId="48" applyFont="1" applyFill="1" applyBorder="1" applyAlignment="1">
      <alignment horizontal="center" vertical="center"/>
    </xf>
    <xf numFmtId="0" fontId="13" fillId="0" borderId="155" xfId="0" applyFont="1" applyFill="1" applyBorder="1" applyAlignment="1">
      <alignment horizontal="center" vertical="center"/>
    </xf>
    <xf numFmtId="38" fontId="13" fillId="0" borderId="156" xfId="48" applyFont="1" applyFill="1" applyBorder="1" applyAlignment="1">
      <alignment horizontal="center" vertical="center"/>
    </xf>
    <xf numFmtId="0" fontId="12" fillId="0" borderId="80" xfId="0" applyFont="1" applyFill="1" applyBorder="1" applyAlignment="1">
      <alignment horizontal="center" vertical="center"/>
    </xf>
    <xf numFmtId="38" fontId="14" fillId="0" borderId="33" xfId="48" applyFont="1" applyFill="1" applyBorder="1" applyAlignment="1" applyProtection="1">
      <alignment horizontal="center" vertical="center"/>
      <protection/>
    </xf>
    <xf numFmtId="38" fontId="14" fillId="0" borderId="11" xfId="48" applyFont="1" applyFill="1" applyBorder="1" applyAlignment="1" applyProtection="1">
      <alignment horizontal="center" vertical="center"/>
      <protection/>
    </xf>
    <xf numFmtId="38" fontId="14" fillId="0" borderId="50" xfId="48" applyFont="1" applyFill="1" applyBorder="1" applyAlignment="1" applyProtection="1">
      <alignment horizontal="center" vertical="center"/>
      <protection/>
    </xf>
    <xf numFmtId="0" fontId="12" fillId="0" borderId="3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3" fillId="0" borderId="143" xfId="0" applyFont="1" applyFill="1" applyBorder="1" applyAlignment="1">
      <alignment horizontal="center" vertical="center"/>
    </xf>
    <xf numFmtId="38" fontId="13" fillId="0" borderId="28" xfId="48" applyFont="1" applyFill="1" applyBorder="1" applyAlignment="1">
      <alignment horizontal="center" vertical="center" textRotation="255" wrapText="1"/>
    </xf>
    <xf numFmtId="38" fontId="13" fillId="0" borderId="41" xfId="48" applyFont="1" applyFill="1" applyBorder="1" applyAlignment="1">
      <alignment horizontal="center" vertical="center" textRotation="255" wrapText="1"/>
    </xf>
    <xf numFmtId="38" fontId="13" fillId="0" borderId="89" xfId="48" applyFont="1" applyFill="1" applyBorder="1" applyAlignment="1">
      <alignment horizontal="center" vertical="center" shrinkToFit="1"/>
    </xf>
    <xf numFmtId="38" fontId="13" fillId="0" borderId="21" xfId="48" applyFont="1" applyFill="1" applyBorder="1" applyAlignment="1">
      <alignment horizontal="center" vertical="center" shrinkToFit="1"/>
    </xf>
    <xf numFmtId="38" fontId="13" fillId="0" borderId="87" xfId="48" applyFont="1" applyFill="1" applyBorder="1" applyAlignment="1">
      <alignment horizontal="center" vertical="center" shrinkToFit="1"/>
    </xf>
    <xf numFmtId="38" fontId="13" fillId="0" borderId="127" xfId="48" applyFont="1" applyFill="1" applyBorder="1" applyAlignment="1">
      <alignment horizontal="center" vertical="center" wrapText="1"/>
    </xf>
    <xf numFmtId="38" fontId="13" fillId="0" borderId="32" xfId="48" applyFont="1" applyFill="1" applyBorder="1" applyAlignment="1">
      <alignment horizontal="center" vertical="center" wrapText="1"/>
    </xf>
    <xf numFmtId="38" fontId="13" fillId="0" borderId="157" xfId="48" applyFont="1" applyFill="1" applyBorder="1" applyAlignment="1">
      <alignment horizontal="center" vertical="center" wrapText="1"/>
    </xf>
    <xf numFmtId="38" fontId="13" fillId="0" borderId="158" xfId="48" applyFont="1" applyFill="1" applyBorder="1" applyAlignment="1">
      <alignment vertical="justify" wrapText="1"/>
    </xf>
    <xf numFmtId="38" fontId="13" fillId="0" borderId="159" xfId="48" applyFont="1" applyFill="1" applyBorder="1" applyAlignment="1">
      <alignment vertical="justify"/>
    </xf>
    <xf numFmtId="38" fontId="13" fillId="0" borderId="160" xfId="48" applyFont="1" applyFill="1" applyBorder="1" applyAlignment="1">
      <alignment vertical="justify"/>
    </xf>
    <xf numFmtId="38" fontId="13" fillId="0" borderId="161" xfId="48" applyFont="1" applyFill="1" applyBorder="1" applyAlignment="1">
      <alignment vertical="justify" wrapText="1"/>
    </xf>
    <xf numFmtId="38" fontId="13" fillId="0" borderId="162" xfId="48" applyFont="1" applyFill="1" applyBorder="1" applyAlignment="1">
      <alignment vertical="justify"/>
    </xf>
    <xf numFmtId="38" fontId="13" fillId="0" borderId="163" xfId="48" applyFont="1" applyFill="1" applyBorder="1" applyAlignment="1">
      <alignment vertical="justify"/>
    </xf>
    <xf numFmtId="0" fontId="12" fillId="0" borderId="164" xfId="0" applyFont="1" applyFill="1" applyBorder="1" applyAlignment="1">
      <alignment vertical="justify"/>
    </xf>
    <xf numFmtId="0" fontId="12" fillId="0" borderId="165" xfId="0" applyFont="1" applyFill="1" applyBorder="1" applyAlignment="1">
      <alignment vertical="justify"/>
    </xf>
    <xf numFmtId="0" fontId="12" fillId="0" borderId="166" xfId="0" applyFont="1" applyFill="1" applyBorder="1" applyAlignment="1">
      <alignment vertical="justify"/>
    </xf>
    <xf numFmtId="38" fontId="13" fillId="0" borderId="38" xfId="48" applyFont="1" applyFill="1" applyBorder="1" applyAlignment="1">
      <alignment horizontal="center" vertical="center" textRotation="255" wrapText="1"/>
    </xf>
    <xf numFmtId="38" fontId="13" fillId="0" borderId="29" xfId="48" applyFont="1" applyFill="1" applyBorder="1" applyAlignment="1">
      <alignment horizontal="center" vertical="center" textRotation="255" wrapText="1"/>
    </xf>
    <xf numFmtId="38" fontId="12" fillId="35" borderId="23" xfId="48" applyFont="1" applyFill="1" applyBorder="1" applyAlignment="1" applyProtection="1">
      <alignment horizontal="distributed" vertical="center"/>
      <protection/>
    </xf>
    <xf numFmtId="38" fontId="12" fillId="35" borderId="68" xfId="48" applyFont="1" applyFill="1" applyBorder="1" applyAlignment="1" applyProtection="1">
      <alignment horizontal="distributed" vertical="center"/>
      <protection/>
    </xf>
    <xf numFmtId="38" fontId="12" fillId="33" borderId="41" xfId="48" applyFont="1" applyFill="1" applyBorder="1" applyAlignment="1" applyProtection="1">
      <alignment horizontal="center" vertical="center"/>
      <protection/>
    </xf>
    <xf numFmtId="38" fontId="12" fillId="33" borderId="30" xfId="48" applyFont="1" applyFill="1" applyBorder="1" applyAlignment="1" applyProtection="1">
      <alignment horizontal="center" vertical="center"/>
      <protection/>
    </xf>
    <xf numFmtId="38" fontId="12" fillId="0" borderId="153" xfId="48" applyFont="1" applyFill="1" applyBorder="1" applyAlignment="1" applyProtection="1">
      <alignment horizontal="center" vertical="center" textRotation="255" wrapText="1"/>
      <protection/>
    </xf>
    <xf numFmtId="38" fontId="12" fillId="0" borderId="142" xfId="48" applyFont="1" applyFill="1" applyBorder="1" applyAlignment="1" applyProtection="1">
      <alignment horizontal="center" vertical="center" textRotation="255" wrapText="1"/>
      <protection/>
    </xf>
    <xf numFmtId="38" fontId="12" fillId="0" borderId="91" xfId="48" applyFont="1" applyFill="1" applyBorder="1" applyAlignment="1" applyProtection="1">
      <alignment horizontal="center" vertical="center" textRotation="255" wrapText="1"/>
      <protection/>
    </xf>
    <xf numFmtId="38" fontId="12" fillId="35" borderId="59" xfId="48" applyFont="1" applyFill="1" applyBorder="1" applyAlignment="1" applyProtection="1">
      <alignment horizontal="distributed" vertical="center"/>
      <protection/>
    </xf>
    <xf numFmtId="38" fontId="12" fillId="35" borderId="75" xfId="48" applyFont="1" applyFill="1" applyBorder="1" applyAlignment="1" applyProtection="1">
      <alignment horizontal="distributed" vertical="center"/>
      <protection/>
    </xf>
    <xf numFmtId="38" fontId="12" fillId="35" borderId="106" xfId="48" applyFont="1" applyFill="1" applyBorder="1" applyAlignment="1" applyProtection="1">
      <alignment horizontal="distributed" vertical="center"/>
      <protection/>
    </xf>
    <xf numFmtId="38" fontId="12" fillId="35" borderId="105" xfId="48" applyFont="1" applyFill="1" applyBorder="1" applyAlignment="1" applyProtection="1">
      <alignment horizontal="distributed" vertical="center"/>
      <protection/>
    </xf>
    <xf numFmtId="38" fontId="12" fillId="0" borderId="41" xfId="48" applyFont="1" applyFill="1" applyBorder="1" applyAlignment="1" applyProtection="1">
      <alignment horizontal="center" vertical="center"/>
      <protection/>
    </xf>
    <xf numFmtId="38" fontId="12" fillId="0" borderId="30" xfId="48" applyFont="1" applyFill="1" applyBorder="1" applyAlignment="1" applyProtection="1">
      <alignment horizontal="center" vertical="center"/>
      <protection/>
    </xf>
    <xf numFmtId="38" fontId="12" fillId="0" borderId="76" xfId="48" applyFont="1" applyFill="1" applyBorder="1" applyAlignment="1" applyProtection="1">
      <alignment horizontal="center" vertical="center"/>
      <protection/>
    </xf>
    <xf numFmtId="38" fontId="12" fillId="0" borderId="79" xfId="48" applyFont="1" applyFill="1" applyBorder="1" applyAlignment="1" applyProtection="1">
      <alignment horizontal="center" vertical="center"/>
      <protection/>
    </xf>
    <xf numFmtId="38" fontId="12" fillId="0" borderId="51" xfId="48" applyFont="1" applyFill="1" applyBorder="1" applyAlignment="1" applyProtection="1">
      <alignment horizontal="center" vertical="center"/>
      <protection/>
    </xf>
    <xf numFmtId="38" fontId="14" fillId="0" borderId="38" xfId="48" applyFont="1" applyFill="1" applyBorder="1" applyAlignment="1" applyProtection="1">
      <alignment horizontal="center" vertical="center" wrapText="1"/>
      <protection/>
    </xf>
    <xf numFmtId="38" fontId="14" fillId="0" borderId="11" xfId="48" applyFont="1" applyFill="1" applyBorder="1" applyAlignment="1" applyProtection="1">
      <alignment horizontal="center" vertical="center" wrapText="1"/>
      <protection/>
    </xf>
    <xf numFmtId="38" fontId="14" fillId="0" borderId="50" xfId="48" applyFont="1" applyFill="1" applyBorder="1" applyAlignment="1" applyProtection="1">
      <alignment horizontal="center" vertical="center" wrapText="1"/>
      <protection/>
    </xf>
    <xf numFmtId="178" fontId="14" fillId="0" borderId="12" xfId="48" applyNumberFormat="1" applyFont="1" applyFill="1" applyBorder="1" applyAlignment="1" applyProtection="1">
      <alignment horizontal="center" vertical="center"/>
      <protection/>
    </xf>
    <xf numFmtId="178" fontId="14" fillId="0" borderId="18" xfId="48" applyNumberFormat="1" applyFont="1" applyFill="1" applyBorder="1" applyAlignment="1" applyProtection="1">
      <alignment horizontal="center" vertical="center"/>
      <protection/>
    </xf>
    <xf numFmtId="0" fontId="0" fillId="35" borderId="68" xfId="0" applyFont="1" applyFill="1" applyBorder="1" applyAlignment="1">
      <alignment/>
    </xf>
    <xf numFmtId="0" fontId="117" fillId="0" borderId="142" xfId="0" applyFont="1" applyFill="1" applyBorder="1" applyAlignment="1">
      <alignment horizontal="center" vertical="center" textRotation="255" wrapText="1"/>
    </xf>
    <xf numFmtId="0" fontId="12" fillId="0" borderId="158" xfId="0" applyFont="1" applyFill="1" applyBorder="1" applyAlignment="1">
      <alignment vertical="center" wrapText="1"/>
    </xf>
    <xf numFmtId="0" fontId="12" fillId="0" borderId="159" xfId="0" applyFont="1" applyFill="1" applyBorder="1" applyAlignment="1">
      <alignment vertical="center" wrapText="1"/>
    </xf>
    <xf numFmtId="0" fontId="12" fillId="0" borderId="160" xfId="0" applyFont="1" applyFill="1" applyBorder="1" applyAlignment="1">
      <alignment vertical="center" wrapText="1"/>
    </xf>
    <xf numFmtId="0" fontId="12" fillId="0" borderId="164" xfId="0" applyFont="1" applyFill="1" applyBorder="1" applyAlignment="1">
      <alignment vertical="center" wrapText="1"/>
    </xf>
    <xf numFmtId="0" fontId="12" fillId="0" borderId="165" xfId="0" applyFont="1" applyFill="1" applyBorder="1" applyAlignment="1">
      <alignment vertical="center" wrapText="1"/>
    </xf>
    <xf numFmtId="0" fontId="12" fillId="0" borderId="166" xfId="0" applyFont="1" applyFill="1" applyBorder="1" applyAlignment="1">
      <alignment vertical="center" wrapText="1"/>
    </xf>
    <xf numFmtId="38" fontId="14" fillId="0" borderId="48" xfId="48" applyFont="1" applyFill="1" applyBorder="1" applyAlignment="1" applyProtection="1">
      <alignment horizontal="center" vertical="center"/>
      <protection/>
    </xf>
    <xf numFmtId="38" fontId="14" fillId="0" borderId="37" xfId="48" applyFont="1" applyFill="1" applyBorder="1" applyAlignment="1" applyProtection="1">
      <alignment horizontal="center" vertical="center"/>
      <protection/>
    </xf>
    <xf numFmtId="38" fontId="14" fillId="0" borderId="54" xfId="48" applyFont="1" applyFill="1" applyBorder="1" applyAlignment="1" applyProtection="1">
      <alignment horizontal="center" vertical="center"/>
      <protection/>
    </xf>
    <xf numFmtId="38" fontId="14" fillId="0" borderId="55" xfId="48" applyFont="1" applyFill="1" applyBorder="1" applyAlignment="1" applyProtection="1">
      <alignment horizontal="center" vertical="center"/>
      <protection/>
    </xf>
    <xf numFmtId="38" fontId="14" fillId="0" borderId="56" xfId="48" applyFont="1" applyFill="1" applyBorder="1" applyAlignment="1" applyProtection="1">
      <alignment horizontal="center" vertical="center"/>
      <protection/>
    </xf>
    <xf numFmtId="38" fontId="12" fillId="35" borderId="54" xfId="48" applyFont="1" applyFill="1" applyBorder="1" applyAlignment="1" applyProtection="1">
      <alignment horizontal="distributed" vertical="center"/>
      <protection/>
    </xf>
    <xf numFmtId="38" fontId="12" fillId="35" borderId="56" xfId="48" applyFont="1" applyFill="1" applyBorder="1" applyAlignment="1" applyProtection="1">
      <alignment horizontal="distributed" vertical="center"/>
      <protection/>
    </xf>
    <xf numFmtId="38" fontId="14" fillId="0" borderId="30" xfId="48" applyFont="1" applyFill="1" applyBorder="1" applyAlignment="1" applyProtection="1">
      <alignment horizontal="center" vertical="center"/>
      <protection/>
    </xf>
    <xf numFmtId="38" fontId="14" fillId="0" borderId="153" xfId="48" applyFont="1" applyFill="1" applyBorder="1" applyAlignment="1" applyProtection="1">
      <alignment horizontal="center" vertical="center"/>
      <protection/>
    </xf>
    <xf numFmtId="38" fontId="14" fillId="0" borderId="91" xfId="48" applyFont="1" applyFill="1" applyBorder="1" applyAlignment="1" applyProtection="1">
      <alignment horizontal="center" vertical="center"/>
      <protection/>
    </xf>
    <xf numFmtId="38" fontId="13" fillId="0" borderId="53" xfId="48" applyFont="1" applyFill="1" applyBorder="1" applyAlignment="1" applyProtection="1">
      <alignment horizontal="center" vertical="center" wrapText="1"/>
      <protection/>
    </xf>
    <xf numFmtId="38" fontId="13" fillId="0" borderId="14" xfId="48" applyFont="1" applyFill="1" applyBorder="1" applyAlignment="1" applyProtection="1">
      <alignment horizontal="center" vertical="center"/>
      <protection/>
    </xf>
    <xf numFmtId="0" fontId="119" fillId="0" borderId="0" xfId="0" applyFont="1" applyFill="1" applyBorder="1" applyAlignment="1">
      <alignment horizontal="left" vertical="distributed" wrapText="1"/>
    </xf>
    <xf numFmtId="0" fontId="6" fillId="33" borderId="22"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43" xfId="0" applyFont="1" applyFill="1" applyBorder="1" applyAlignment="1">
      <alignment horizontal="center" vertical="center" wrapText="1"/>
    </xf>
    <xf numFmtId="179" fontId="6" fillId="33" borderId="90" xfId="0" applyNumberFormat="1" applyFont="1" applyFill="1" applyBorder="1" applyAlignment="1">
      <alignment horizontal="center" vertical="center" wrapText="1"/>
    </xf>
    <xf numFmtId="179" fontId="6" fillId="33" borderId="92" xfId="0" applyNumberFormat="1" applyFont="1" applyFill="1" applyBorder="1" applyAlignment="1">
      <alignment horizontal="center" vertical="center" wrapText="1"/>
    </xf>
    <xf numFmtId="179" fontId="6" fillId="33" borderId="36" xfId="0" applyNumberFormat="1"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4" xfId="0" applyFont="1" applyFill="1" applyBorder="1" applyAlignment="1">
      <alignment horizontal="center" vertical="center"/>
    </xf>
    <xf numFmtId="3" fontId="6" fillId="33" borderId="22" xfId="0" applyNumberFormat="1" applyFont="1" applyFill="1" applyBorder="1" applyAlignment="1">
      <alignment horizontal="center" vertical="center"/>
    </xf>
    <xf numFmtId="3" fontId="6" fillId="33" borderId="46" xfId="0" applyNumberFormat="1" applyFont="1" applyFill="1" applyBorder="1" applyAlignment="1">
      <alignment horizontal="center" vertical="center"/>
    </xf>
    <xf numFmtId="0" fontId="6" fillId="33" borderId="52" xfId="0" applyFont="1" applyFill="1" applyBorder="1" applyAlignment="1">
      <alignment horizontal="center" vertical="center"/>
    </xf>
    <xf numFmtId="0" fontId="6" fillId="33" borderId="37" xfId="0" applyFont="1" applyFill="1" applyBorder="1" applyAlignment="1">
      <alignment horizontal="center" vertical="center"/>
    </xf>
    <xf numFmtId="0" fontId="17" fillId="35" borderId="71" xfId="0" applyFont="1" applyFill="1" applyBorder="1" applyAlignment="1">
      <alignment horizontal="distributed" vertical="center" textRotation="255"/>
    </xf>
    <xf numFmtId="0" fontId="17" fillId="35" borderId="26" xfId="0" applyFont="1" applyFill="1" applyBorder="1" applyAlignment="1">
      <alignment horizontal="distributed" vertical="center" textRotation="255"/>
    </xf>
    <xf numFmtId="0" fontId="17" fillId="35" borderId="30" xfId="0" applyFont="1" applyFill="1" applyBorder="1" applyAlignment="1">
      <alignment horizontal="distributed" vertical="center" textRotation="255"/>
    </xf>
    <xf numFmtId="0" fontId="17" fillId="33" borderId="28" xfId="0" applyFont="1" applyFill="1" applyBorder="1" applyAlignment="1">
      <alignment vertical="center" wrapText="1"/>
    </xf>
    <xf numFmtId="0" fontId="17" fillId="33" borderId="66" xfId="0" applyFont="1" applyFill="1" applyBorder="1" applyAlignment="1">
      <alignment vertical="center" wrapText="1"/>
    </xf>
    <xf numFmtId="0" fontId="17" fillId="33" borderId="71" xfId="0" applyFont="1" applyFill="1" applyBorder="1" applyAlignment="1">
      <alignment vertical="center" wrapText="1"/>
    </xf>
    <xf numFmtId="0" fontId="17" fillId="33" borderId="45" xfId="0" applyFont="1" applyFill="1" applyBorder="1" applyAlignment="1">
      <alignment vertical="center" wrapText="1"/>
    </xf>
    <xf numFmtId="0" fontId="17" fillId="33" borderId="0" xfId="0" applyFont="1" applyFill="1" applyBorder="1" applyAlignment="1">
      <alignment vertical="center" wrapText="1"/>
    </xf>
    <xf numFmtId="0" fontId="17" fillId="33" borderId="26" xfId="0" applyFont="1" applyFill="1" applyBorder="1" applyAlignment="1">
      <alignment vertical="center" wrapText="1"/>
    </xf>
    <xf numFmtId="0" fontId="17" fillId="33" borderId="59" xfId="0" applyFont="1" applyFill="1" applyBorder="1" applyAlignment="1">
      <alignment vertical="center" wrapText="1"/>
    </xf>
    <xf numFmtId="0" fontId="17" fillId="33" borderId="67" xfId="0" applyFont="1" applyFill="1" applyBorder="1" applyAlignment="1">
      <alignment vertical="center" wrapText="1"/>
    </xf>
    <xf numFmtId="0" fontId="17" fillId="33" borderId="75" xfId="0" applyFont="1" applyFill="1" applyBorder="1" applyAlignment="1">
      <alignment vertical="center" wrapText="1"/>
    </xf>
    <xf numFmtId="180" fontId="6" fillId="33" borderId="22" xfId="0" applyNumberFormat="1" applyFont="1" applyFill="1" applyBorder="1" applyAlignment="1">
      <alignment vertical="center" wrapText="1"/>
    </xf>
    <xf numFmtId="180" fontId="6" fillId="33" borderId="29" xfId="0" applyNumberFormat="1" applyFont="1" applyFill="1" applyBorder="1" applyAlignment="1">
      <alignment vertical="center" wrapText="1"/>
    </xf>
    <xf numFmtId="180" fontId="6" fillId="33" borderId="14" xfId="0" applyNumberFormat="1" applyFont="1" applyFill="1" applyBorder="1" applyAlignment="1">
      <alignment vertical="center" wrapText="1"/>
    </xf>
    <xf numFmtId="0" fontId="16" fillId="33" borderId="22" xfId="0" applyFont="1" applyFill="1" applyBorder="1" applyAlignment="1">
      <alignment horizontal="center" vertical="top" wrapText="1"/>
    </xf>
    <xf numFmtId="0" fontId="16" fillId="33" borderId="29" xfId="0" applyFont="1" applyFill="1" applyBorder="1" applyAlignment="1">
      <alignment horizontal="center" vertical="top" wrapText="1"/>
    </xf>
    <xf numFmtId="0" fontId="16" fillId="33" borderId="61" xfId="0" applyFont="1" applyFill="1" applyBorder="1" applyAlignment="1">
      <alignment horizontal="center" vertical="top" wrapText="1"/>
    </xf>
    <xf numFmtId="0" fontId="16" fillId="33" borderId="64" xfId="0" applyFont="1" applyFill="1" applyBorder="1" applyAlignment="1">
      <alignment horizontal="center" vertical="top" wrapText="1"/>
    </xf>
    <xf numFmtId="0" fontId="16" fillId="33" borderId="70" xfId="0" applyFont="1" applyFill="1" applyBorder="1" applyAlignment="1">
      <alignment horizontal="center" vertical="top" wrapText="1"/>
    </xf>
    <xf numFmtId="0" fontId="16" fillId="33" borderId="65" xfId="0" applyFont="1" applyFill="1" applyBorder="1" applyAlignment="1">
      <alignment horizontal="center" vertical="top" wrapText="1"/>
    </xf>
    <xf numFmtId="3" fontId="6" fillId="33" borderId="29" xfId="0" applyNumberFormat="1" applyFont="1" applyFill="1" applyBorder="1" applyAlignment="1">
      <alignment horizontal="center" vertical="center"/>
    </xf>
    <xf numFmtId="0" fontId="17" fillId="35" borderId="75" xfId="0" applyFont="1" applyFill="1" applyBorder="1" applyAlignment="1">
      <alignment horizontal="distributed" vertical="center" textRotation="255"/>
    </xf>
    <xf numFmtId="0" fontId="16" fillId="33" borderId="28" xfId="0" applyFont="1" applyFill="1" applyBorder="1" applyAlignment="1">
      <alignment vertical="center" wrapText="1"/>
    </xf>
    <xf numFmtId="0" fontId="16" fillId="33" borderId="66" xfId="0" applyFont="1" applyFill="1" applyBorder="1" applyAlignment="1">
      <alignment vertical="center" wrapText="1"/>
    </xf>
    <xf numFmtId="0" fontId="16" fillId="33" borderId="71" xfId="0" applyFont="1" applyFill="1" applyBorder="1" applyAlignment="1">
      <alignment vertical="center" wrapText="1"/>
    </xf>
    <xf numFmtId="0" fontId="16" fillId="33" borderId="45" xfId="0" applyFont="1" applyFill="1" applyBorder="1" applyAlignment="1">
      <alignment vertical="center" wrapText="1"/>
    </xf>
    <xf numFmtId="0" fontId="16" fillId="33" borderId="0" xfId="0" applyFont="1" applyFill="1" applyBorder="1" applyAlignment="1">
      <alignment vertical="center" wrapText="1"/>
    </xf>
    <xf numFmtId="0" fontId="16" fillId="33" borderId="26" xfId="0" applyFont="1" applyFill="1" applyBorder="1" applyAlignment="1">
      <alignment vertical="center" wrapText="1"/>
    </xf>
    <xf numFmtId="0" fontId="16" fillId="33" borderId="59" xfId="0" applyFont="1" applyFill="1" applyBorder="1" applyAlignment="1">
      <alignment vertical="center" wrapText="1"/>
    </xf>
    <xf numFmtId="0" fontId="16" fillId="33" borderId="67" xfId="0" applyFont="1" applyFill="1" applyBorder="1" applyAlignment="1">
      <alignment vertical="center" wrapText="1"/>
    </xf>
    <xf numFmtId="0" fontId="16" fillId="33" borderId="75" xfId="0" applyFont="1" applyFill="1" applyBorder="1" applyAlignment="1">
      <alignment vertical="center" wrapText="1"/>
    </xf>
    <xf numFmtId="0" fontId="6" fillId="33" borderId="61" xfId="0" applyFont="1" applyFill="1" applyBorder="1" applyAlignment="1">
      <alignment horizontal="center" vertical="center" wrapText="1"/>
    </xf>
    <xf numFmtId="180" fontId="16" fillId="33" borderId="22" xfId="0" applyNumberFormat="1" applyFont="1" applyFill="1" applyBorder="1" applyAlignment="1">
      <alignment horizontal="center" vertical="top" wrapText="1"/>
    </xf>
    <xf numFmtId="180" fontId="16" fillId="33" borderId="29" xfId="0" applyNumberFormat="1" applyFont="1" applyFill="1" applyBorder="1" applyAlignment="1">
      <alignment horizontal="center" vertical="top" wrapText="1"/>
    </xf>
    <xf numFmtId="0" fontId="17" fillId="33" borderId="28" xfId="0" applyFont="1" applyFill="1" applyBorder="1" applyAlignment="1">
      <alignment horizontal="left" vertical="center" wrapText="1"/>
    </xf>
    <xf numFmtId="0" fontId="17" fillId="33" borderId="66" xfId="0" applyFont="1" applyFill="1" applyBorder="1" applyAlignment="1">
      <alignment horizontal="left" vertical="center" wrapText="1"/>
    </xf>
    <xf numFmtId="0" fontId="17" fillId="33" borderId="71" xfId="0" applyFont="1" applyFill="1" applyBorder="1" applyAlignment="1">
      <alignment horizontal="left" vertical="center" wrapText="1"/>
    </xf>
    <xf numFmtId="0" fontId="17" fillId="33" borderId="45"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26" xfId="0" applyFont="1" applyFill="1" applyBorder="1" applyAlignment="1">
      <alignment horizontal="left" vertical="center" wrapText="1"/>
    </xf>
    <xf numFmtId="0" fontId="17" fillId="33" borderId="59" xfId="0" applyFont="1" applyFill="1" applyBorder="1" applyAlignment="1">
      <alignment horizontal="left" vertical="center" wrapText="1"/>
    </xf>
    <xf numFmtId="0" fontId="17" fillId="33" borderId="67" xfId="0" applyFont="1" applyFill="1" applyBorder="1" applyAlignment="1">
      <alignment horizontal="left" vertical="center" wrapText="1"/>
    </xf>
    <xf numFmtId="0" fontId="17" fillId="33" borderId="75" xfId="0" applyFont="1" applyFill="1" applyBorder="1" applyAlignment="1">
      <alignment horizontal="left" vertical="center" wrapText="1"/>
    </xf>
    <xf numFmtId="0" fontId="16" fillId="33" borderId="29" xfId="0" applyFont="1" applyFill="1" applyBorder="1" applyAlignment="1">
      <alignment vertical="top" wrapText="1"/>
    </xf>
    <xf numFmtId="0" fontId="16" fillId="33" borderId="61" xfId="0" applyFont="1" applyFill="1" applyBorder="1" applyAlignment="1">
      <alignment vertical="top" wrapText="1"/>
    </xf>
    <xf numFmtId="0" fontId="16" fillId="33" borderId="22" xfId="0" applyFont="1" applyFill="1" applyBorder="1" applyAlignment="1">
      <alignment vertical="top" wrapText="1"/>
    </xf>
    <xf numFmtId="0" fontId="6" fillId="33" borderId="65" xfId="0" applyFont="1" applyFill="1" applyBorder="1" applyAlignment="1">
      <alignment horizontal="center" vertical="center" wrapText="1"/>
    </xf>
    <xf numFmtId="0" fontId="6" fillId="33" borderId="71"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0" fontId="6" fillId="33" borderId="6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22" xfId="0" applyFont="1" applyFill="1" applyBorder="1" applyAlignment="1">
      <alignment vertical="center" wrapText="1"/>
    </xf>
    <xf numFmtId="0" fontId="6" fillId="33" borderId="29" xfId="0" applyFont="1" applyFill="1" applyBorder="1" applyAlignment="1">
      <alignment vertical="center" wrapText="1"/>
    </xf>
    <xf numFmtId="0" fontId="6" fillId="33" borderId="61" xfId="0" applyFont="1" applyFill="1" applyBorder="1" applyAlignment="1">
      <alignment vertical="center" wrapText="1"/>
    </xf>
    <xf numFmtId="0" fontId="6" fillId="33" borderId="28" xfId="0" applyFont="1" applyFill="1" applyBorder="1" applyAlignment="1">
      <alignment vertical="center" wrapText="1"/>
    </xf>
    <xf numFmtId="0" fontId="6" fillId="33" borderId="66" xfId="0" applyFont="1" applyFill="1" applyBorder="1" applyAlignment="1">
      <alignment vertical="center" wrapText="1"/>
    </xf>
    <xf numFmtId="0" fontId="6" fillId="33" borderId="71" xfId="0" applyFont="1" applyFill="1" applyBorder="1" applyAlignment="1">
      <alignment vertical="center" wrapText="1"/>
    </xf>
    <xf numFmtId="0" fontId="6" fillId="33" borderId="45" xfId="0" applyFont="1" applyFill="1" applyBorder="1" applyAlignment="1">
      <alignment vertical="center" wrapText="1"/>
    </xf>
    <xf numFmtId="0" fontId="6" fillId="33" borderId="0" xfId="0" applyFont="1" applyFill="1" applyBorder="1" applyAlignment="1">
      <alignment vertical="center" wrapText="1"/>
    </xf>
    <xf numFmtId="0" fontId="6" fillId="33" borderId="26" xfId="0" applyFont="1" applyFill="1" applyBorder="1" applyAlignment="1">
      <alignment vertical="center" wrapText="1"/>
    </xf>
    <xf numFmtId="0" fontId="6" fillId="33" borderId="59" xfId="0" applyFont="1" applyFill="1" applyBorder="1" applyAlignment="1">
      <alignment vertical="center" wrapText="1"/>
    </xf>
    <xf numFmtId="0" fontId="6" fillId="33" borderId="67" xfId="0" applyFont="1" applyFill="1" applyBorder="1" applyAlignment="1">
      <alignment vertical="center" wrapText="1"/>
    </xf>
    <xf numFmtId="0" fontId="6" fillId="33" borderId="75" xfId="0" applyFont="1" applyFill="1" applyBorder="1" applyAlignment="1">
      <alignment vertical="center" wrapText="1"/>
    </xf>
    <xf numFmtId="179" fontId="6" fillId="33" borderId="29" xfId="0" applyNumberFormat="1" applyFont="1" applyFill="1" applyBorder="1" applyAlignment="1">
      <alignment horizontal="center" vertical="center"/>
    </xf>
    <xf numFmtId="179" fontId="6" fillId="33" borderId="29" xfId="0" applyNumberFormat="1" applyFont="1" applyFill="1" applyBorder="1" applyAlignment="1">
      <alignment horizontal="center" vertical="center" wrapText="1"/>
    </xf>
    <xf numFmtId="179" fontId="6" fillId="33" borderId="52" xfId="0" applyNumberFormat="1" applyFont="1" applyFill="1" applyBorder="1" applyAlignment="1">
      <alignment horizontal="center" vertical="center"/>
    </xf>
    <xf numFmtId="179" fontId="6" fillId="33" borderId="167" xfId="0" applyNumberFormat="1" applyFont="1" applyFill="1" applyBorder="1" applyAlignment="1">
      <alignment horizontal="center" vertical="center" wrapText="1"/>
    </xf>
    <xf numFmtId="0" fontId="6" fillId="33" borderId="48" xfId="0" applyFont="1" applyFill="1" applyBorder="1" applyAlignment="1">
      <alignment horizontal="center" vertical="center"/>
    </xf>
    <xf numFmtId="0" fontId="6" fillId="33" borderId="90" xfId="0" applyFont="1" applyFill="1" applyBorder="1" applyAlignment="1">
      <alignment horizontal="center" vertical="center" shrinkToFit="1"/>
    </xf>
    <xf numFmtId="0" fontId="6" fillId="33" borderId="92" xfId="0" applyFont="1" applyFill="1" applyBorder="1" applyAlignment="1">
      <alignment horizontal="center" vertical="center" shrinkToFit="1"/>
    </xf>
    <xf numFmtId="0" fontId="6" fillId="33" borderId="167" xfId="0" applyFont="1" applyFill="1" applyBorder="1" applyAlignment="1">
      <alignment horizontal="center" vertical="center" shrinkToFit="1"/>
    </xf>
    <xf numFmtId="0" fontId="6" fillId="33" borderId="53" xfId="0" applyFont="1" applyFill="1" applyBorder="1" applyAlignment="1">
      <alignment vertical="center" wrapText="1"/>
    </xf>
    <xf numFmtId="0" fontId="6" fillId="33" borderId="5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50" xfId="0" applyFont="1" applyFill="1" applyBorder="1" applyAlignment="1">
      <alignment horizontal="center" vertical="center" shrinkToFit="1"/>
    </xf>
    <xf numFmtId="0" fontId="118" fillId="33" borderId="153" xfId="0" applyFont="1" applyFill="1" applyBorder="1" applyAlignment="1">
      <alignment horizontal="center" vertical="center" wrapText="1"/>
    </xf>
    <xf numFmtId="0" fontId="118" fillId="33" borderId="142" xfId="0" applyFont="1" applyFill="1" applyBorder="1" applyAlignment="1">
      <alignment horizontal="center" vertical="center" wrapText="1"/>
    </xf>
    <xf numFmtId="0" fontId="118" fillId="33" borderId="91" xfId="0" applyFont="1" applyFill="1" applyBorder="1" applyAlignment="1">
      <alignment horizontal="center" vertical="center" wrapText="1"/>
    </xf>
    <xf numFmtId="0" fontId="17" fillId="35" borderId="50" xfId="0" applyFont="1" applyFill="1" applyBorder="1" applyAlignment="1">
      <alignment horizontal="distributed" vertical="center" textRotation="255" wrapText="1"/>
    </xf>
    <xf numFmtId="0" fontId="17" fillId="35" borderId="26" xfId="0" applyFont="1" applyFill="1" applyBorder="1" applyAlignment="1">
      <alignment horizontal="distributed" vertical="center" textRotation="255" wrapText="1"/>
    </xf>
    <xf numFmtId="0" fontId="17" fillId="35" borderId="75" xfId="0" applyFont="1" applyFill="1" applyBorder="1" applyAlignment="1">
      <alignment horizontal="distributed" vertical="center" textRotation="255" wrapText="1"/>
    </xf>
    <xf numFmtId="0" fontId="16" fillId="33" borderId="38" xfId="0" applyFont="1" applyFill="1" applyBorder="1" applyAlignment="1">
      <alignment vertical="center" wrapText="1"/>
    </xf>
    <xf numFmtId="0" fontId="16" fillId="33" borderId="11" xfId="0" applyFont="1" applyFill="1" applyBorder="1" applyAlignment="1">
      <alignment vertical="center" wrapText="1"/>
    </xf>
    <xf numFmtId="0" fontId="16" fillId="33" borderId="50" xfId="0" applyFont="1" applyFill="1" applyBorder="1" applyAlignment="1">
      <alignment vertical="center" wrapText="1"/>
    </xf>
    <xf numFmtId="0" fontId="16" fillId="33" borderId="22" xfId="0" applyFont="1" applyFill="1" applyBorder="1" applyAlignment="1">
      <alignment horizontal="left" vertical="top" wrapText="1"/>
    </xf>
    <xf numFmtId="0" fontId="16" fillId="33" borderId="29" xfId="0" applyFont="1" applyFill="1" applyBorder="1" applyAlignment="1">
      <alignment horizontal="left" vertical="top" wrapText="1"/>
    </xf>
    <xf numFmtId="0" fontId="120" fillId="33" borderId="31" xfId="0" applyFont="1" applyFill="1" applyBorder="1" applyAlignment="1">
      <alignment horizontal="left" vertical="center"/>
    </xf>
    <xf numFmtId="0" fontId="124" fillId="33" borderId="158" xfId="0" applyFont="1" applyFill="1" applyBorder="1" applyAlignment="1">
      <alignment vertical="top" wrapText="1"/>
    </xf>
    <xf numFmtId="0" fontId="124" fillId="33" borderId="160" xfId="0" applyFont="1" applyFill="1" applyBorder="1" applyAlignment="1">
      <alignment vertical="top" wrapText="1"/>
    </xf>
    <xf numFmtId="0" fontId="124" fillId="33" borderId="164" xfId="0" applyFont="1" applyFill="1" applyBorder="1" applyAlignment="1">
      <alignment vertical="top" wrapText="1"/>
    </xf>
    <xf numFmtId="0" fontId="124" fillId="33" borderId="166" xfId="0" applyFont="1" applyFill="1" applyBorder="1" applyAlignment="1">
      <alignment vertical="top" wrapText="1"/>
    </xf>
    <xf numFmtId="0" fontId="117" fillId="33" borderId="38" xfId="0" applyFont="1" applyFill="1" applyBorder="1" applyAlignment="1">
      <alignment horizontal="center" vertical="center" wrapText="1"/>
    </xf>
    <xf numFmtId="0" fontId="117" fillId="33" borderId="11" xfId="0" applyFont="1" applyFill="1" applyBorder="1" applyAlignment="1">
      <alignment horizontal="center" vertical="center" wrapText="1"/>
    </xf>
    <xf numFmtId="0" fontId="117" fillId="33" borderId="50" xfId="0" applyFont="1" applyFill="1" applyBorder="1" applyAlignment="1">
      <alignment horizontal="center" vertical="center" wrapText="1"/>
    </xf>
    <xf numFmtId="0" fontId="118" fillId="33" borderId="38" xfId="0" applyFont="1" applyFill="1" applyBorder="1" applyAlignment="1">
      <alignment horizontal="center" vertical="center" shrinkToFit="1"/>
    </xf>
    <xf numFmtId="0" fontId="118" fillId="33" borderId="11" xfId="0" applyFont="1" applyFill="1" applyBorder="1" applyAlignment="1">
      <alignment horizontal="center" vertical="center" shrinkToFit="1"/>
    </xf>
    <xf numFmtId="0" fontId="118" fillId="33" borderId="50" xfId="0" applyFont="1" applyFill="1" applyBorder="1" applyAlignment="1">
      <alignment horizontal="center" vertical="center" shrinkToFit="1"/>
    </xf>
    <xf numFmtId="0" fontId="118" fillId="33" borderId="54" xfId="0" applyFont="1" applyFill="1" applyBorder="1" applyAlignment="1">
      <alignment horizontal="center" vertical="center" shrinkToFit="1"/>
    </xf>
    <xf numFmtId="0" fontId="118" fillId="33" borderId="55" xfId="0" applyFont="1" applyFill="1" applyBorder="1" applyAlignment="1">
      <alignment horizontal="center" vertical="center" shrinkToFit="1"/>
    </xf>
    <xf numFmtId="0" fontId="118" fillId="33" borderId="56" xfId="0" applyFont="1" applyFill="1" applyBorder="1" applyAlignment="1">
      <alignment horizontal="center" vertical="center" shrinkToFit="1"/>
    </xf>
    <xf numFmtId="0" fontId="118" fillId="33" borderId="155" xfId="0" applyFont="1" applyFill="1" applyBorder="1" applyAlignment="1">
      <alignment horizontal="center" vertical="center" shrinkToFit="1"/>
    </xf>
    <xf numFmtId="0" fontId="117" fillId="33" borderId="55" xfId="0" applyFont="1" applyFill="1" applyBorder="1" applyAlignment="1">
      <alignment horizontal="center" vertical="center" shrinkToFit="1"/>
    </xf>
    <xf numFmtId="0" fontId="117" fillId="33" borderId="143" xfId="0" applyFont="1" applyFill="1" applyBorder="1" applyAlignment="1">
      <alignment horizontal="center" vertical="center" shrinkToFit="1"/>
    </xf>
    <xf numFmtId="0" fontId="6" fillId="33" borderId="53" xfId="0" applyFont="1" applyFill="1" applyBorder="1" applyAlignment="1">
      <alignment horizontal="center" vertical="center"/>
    </xf>
    <xf numFmtId="0" fontId="6" fillId="33" borderId="30" xfId="0" applyFont="1" applyFill="1" applyBorder="1" applyAlignment="1">
      <alignment horizontal="center" vertical="center" shrinkToFit="1"/>
    </xf>
    <xf numFmtId="0" fontId="16" fillId="33" borderId="28" xfId="0" applyFont="1" applyFill="1" applyBorder="1" applyAlignment="1">
      <alignment horizontal="center" vertical="top" wrapText="1"/>
    </xf>
    <xf numFmtId="0" fontId="16" fillId="33" borderId="45" xfId="0" applyFont="1" applyFill="1" applyBorder="1" applyAlignment="1">
      <alignment horizontal="center" vertical="top" wrapText="1"/>
    </xf>
    <xf numFmtId="0" fontId="16" fillId="33" borderId="59" xfId="0" applyFont="1" applyFill="1" applyBorder="1" applyAlignment="1">
      <alignment horizontal="center" vertical="top" wrapText="1"/>
    </xf>
    <xf numFmtId="0" fontId="41" fillId="33" borderId="64" xfId="0" applyFont="1" applyFill="1" applyBorder="1" applyAlignment="1">
      <alignment horizontal="center" vertical="center" wrapText="1"/>
    </xf>
    <xf numFmtId="0" fontId="41" fillId="33" borderId="70" xfId="0" applyFont="1" applyFill="1" applyBorder="1" applyAlignment="1">
      <alignment horizontal="center" vertical="center" wrapText="1"/>
    </xf>
    <xf numFmtId="0" fontId="41" fillId="33" borderId="65" xfId="0" applyFont="1" applyFill="1" applyBorder="1" applyAlignment="1">
      <alignment horizontal="center" vertical="center" wrapText="1"/>
    </xf>
    <xf numFmtId="3" fontId="16" fillId="33" borderId="64" xfId="0" applyNumberFormat="1" applyFont="1" applyFill="1" applyBorder="1" applyAlignment="1">
      <alignment horizontal="center" vertical="top" wrapText="1"/>
    </xf>
    <xf numFmtId="3" fontId="16" fillId="33" borderId="70" xfId="0" applyNumberFormat="1" applyFont="1" applyFill="1" applyBorder="1" applyAlignment="1">
      <alignment horizontal="center" vertical="top" wrapText="1"/>
    </xf>
    <xf numFmtId="3" fontId="16" fillId="33" borderId="65" xfId="0" applyNumberFormat="1" applyFont="1" applyFill="1" applyBorder="1" applyAlignment="1">
      <alignment horizontal="center" vertical="top" wrapText="1"/>
    </xf>
    <xf numFmtId="179" fontId="6" fillId="33" borderId="22" xfId="0" applyNumberFormat="1" applyFont="1" applyFill="1" applyBorder="1" applyAlignment="1">
      <alignment horizontal="center" vertical="center"/>
    </xf>
    <xf numFmtId="179" fontId="6" fillId="33" borderId="61" xfId="0" applyNumberFormat="1" applyFont="1" applyFill="1" applyBorder="1" applyAlignment="1">
      <alignment horizontal="center" vertical="center"/>
    </xf>
    <xf numFmtId="179" fontId="6" fillId="33" borderId="22" xfId="0" applyNumberFormat="1" applyFont="1" applyFill="1" applyBorder="1" applyAlignment="1">
      <alignment horizontal="center" vertical="center" wrapText="1"/>
    </xf>
    <xf numFmtId="179" fontId="6" fillId="33" borderId="46" xfId="0" applyNumberFormat="1" applyFont="1" applyFill="1" applyBorder="1" applyAlignment="1">
      <alignment horizontal="center" vertical="center"/>
    </xf>
    <xf numFmtId="179" fontId="6" fillId="33" borderId="60" xfId="0" applyNumberFormat="1" applyFont="1" applyFill="1" applyBorder="1" applyAlignment="1">
      <alignment horizontal="center" vertical="center"/>
    </xf>
    <xf numFmtId="179" fontId="6" fillId="33" borderId="90" xfId="0" applyNumberFormat="1" applyFont="1" applyFill="1" applyBorder="1" applyAlignment="1">
      <alignment horizontal="center" vertical="center" shrinkToFit="1"/>
    </xf>
    <xf numFmtId="179" fontId="6" fillId="33" borderId="92" xfId="0" applyNumberFormat="1" applyFont="1" applyFill="1" applyBorder="1" applyAlignment="1">
      <alignment horizontal="center" vertical="center" shrinkToFit="1"/>
    </xf>
    <xf numFmtId="179" fontId="6" fillId="33" borderId="167" xfId="0" applyNumberFormat="1" applyFont="1" applyFill="1" applyBorder="1" applyAlignment="1">
      <alignment horizontal="center" vertical="center" shrinkToFit="1"/>
    </xf>
    <xf numFmtId="179" fontId="6" fillId="33" borderId="47" xfId="0" applyNumberFormat="1" applyFont="1" applyFill="1" applyBorder="1" applyAlignment="1">
      <alignment horizontal="center" vertical="center" wrapText="1"/>
    </xf>
    <xf numFmtId="179" fontId="6" fillId="33" borderId="53" xfId="0" applyNumberFormat="1" applyFont="1" applyFill="1" applyBorder="1" applyAlignment="1">
      <alignment horizontal="center" vertical="center"/>
    </xf>
    <xf numFmtId="179" fontId="6" fillId="33" borderId="53" xfId="0" applyNumberFormat="1" applyFont="1" applyFill="1" applyBorder="1" applyAlignment="1">
      <alignment horizontal="center" vertical="center" wrapText="1"/>
    </xf>
    <xf numFmtId="179" fontId="6" fillId="33" borderId="48" xfId="0" applyNumberFormat="1" applyFont="1" applyFill="1" applyBorder="1" applyAlignment="1">
      <alignment horizontal="center" vertical="center"/>
    </xf>
    <xf numFmtId="0" fontId="17" fillId="35" borderId="50" xfId="0" applyFont="1" applyFill="1" applyBorder="1" applyAlignment="1">
      <alignment horizontal="distributed" vertical="center" textRotation="255"/>
    </xf>
    <xf numFmtId="0" fontId="17" fillId="33" borderId="38" xfId="0" applyFont="1" applyFill="1" applyBorder="1" applyAlignment="1">
      <alignment vertical="center" wrapText="1"/>
    </xf>
    <xf numFmtId="0" fontId="17" fillId="33" borderId="11" xfId="0" applyFont="1" applyFill="1" applyBorder="1" applyAlignment="1">
      <alignment vertical="center" wrapText="1"/>
    </xf>
    <xf numFmtId="0" fontId="17" fillId="33" borderId="50" xfId="0" applyFont="1" applyFill="1" applyBorder="1" applyAlignment="1">
      <alignment vertical="center" wrapText="1"/>
    </xf>
    <xf numFmtId="180" fontId="6" fillId="33" borderId="90" xfId="0" applyNumberFormat="1" applyFont="1" applyFill="1" applyBorder="1" applyAlignment="1">
      <alignment horizontal="center" vertical="center" shrinkToFit="1"/>
    </xf>
    <xf numFmtId="180" fontId="6" fillId="33" borderId="92" xfId="0" applyNumberFormat="1" applyFont="1" applyFill="1" applyBorder="1" applyAlignment="1">
      <alignment horizontal="center" vertical="center" shrinkToFit="1"/>
    </xf>
    <xf numFmtId="180" fontId="6" fillId="33" borderId="167" xfId="0" applyNumberFormat="1" applyFont="1" applyFill="1" applyBorder="1" applyAlignment="1">
      <alignment horizontal="center" vertical="center" shrinkToFit="1"/>
    </xf>
    <xf numFmtId="180" fontId="6" fillId="33" borderId="29" xfId="0" applyNumberFormat="1" applyFont="1" applyFill="1" applyBorder="1" applyAlignment="1">
      <alignment horizontal="center" vertical="center"/>
    </xf>
    <xf numFmtId="180" fontId="6" fillId="33" borderId="52" xfId="0" applyNumberFormat="1" applyFont="1" applyFill="1" applyBorder="1" applyAlignment="1">
      <alignment horizontal="center" vertical="center"/>
    </xf>
    <xf numFmtId="3" fontId="6" fillId="33" borderId="48" xfId="0" applyNumberFormat="1" applyFont="1" applyFill="1" applyBorder="1" applyAlignment="1">
      <alignment horizontal="center" vertical="center"/>
    </xf>
    <xf numFmtId="0" fontId="6" fillId="33" borderId="47" xfId="0" applyFont="1" applyFill="1" applyBorder="1" applyAlignment="1">
      <alignment horizontal="center" vertical="center" shrinkToFit="1"/>
    </xf>
    <xf numFmtId="3" fontId="6" fillId="33" borderId="53" xfId="0" applyNumberFormat="1" applyFont="1" applyFill="1" applyBorder="1" applyAlignment="1">
      <alignment horizontal="center" vertical="center" wrapText="1"/>
    </xf>
    <xf numFmtId="3" fontId="6" fillId="33" borderId="61" xfId="0" applyNumberFormat="1" applyFont="1" applyFill="1" applyBorder="1" applyAlignment="1">
      <alignment horizontal="center" vertical="center"/>
    </xf>
    <xf numFmtId="0" fontId="16" fillId="33" borderId="53" xfId="0" applyFont="1" applyFill="1" applyBorder="1" applyAlignment="1">
      <alignment horizontal="left" vertical="top" wrapText="1"/>
    </xf>
    <xf numFmtId="0" fontId="16" fillId="33" borderId="53" xfId="0" applyFont="1" applyFill="1" applyBorder="1" applyAlignment="1">
      <alignment horizontal="center" vertical="top" wrapText="1"/>
    </xf>
    <xf numFmtId="0" fontId="16" fillId="33" borderId="40" xfId="0" applyFont="1" applyFill="1" applyBorder="1" applyAlignment="1">
      <alignment horizontal="center" vertical="top" wrapText="1"/>
    </xf>
    <xf numFmtId="0" fontId="6" fillId="33" borderId="38" xfId="0" applyFont="1" applyFill="1" applyBorder="1" applyAlignment="1">
      <alignment vertical="center" wrapText="1"/>
    </xf>
    <xf numFmtId="0" fontId="6" fillId="33" borderId="11" xfId="0" applyFont="1" applyFill="1" applyBorder="1" applyAlignment="1">
      <alignment vertical="center" wrapText="1"/>
    </xf>
    <xf numFmtId="0" fontId="6" fillId="33" borderId="50" xfId="0" applyFont="1" applyFill="1" applyBorder="1" applyAlignment="1">
      <alignment vertical="center" wrapText="1"/>
    </xf>
    <xf numFmtId="0" fontId="16" fillId="33" borderId="53" xfId="0" applyFont="1" applyFill="1" applyBorder="1" applyAlignment="1">
      <alignment horizontal="right" vertical="top" wrapText="1"/>
    </xf>
    <xf numFmtId="0" fontId="16" fillId="33" borderId="29" xfId="0" applyFont="1" applyFill="1" applyBorder="1" applyAlignment="1">
      <alignment horizontal="right" vertical="top" wrapText="1"/>
    </xf>
    <xf numFmtId="0" fontId="51" fillId="33" borderId="22" xfId="0" applyFont="1" applyFill="1" applyBorder="1" applyAlignment="1">
      <alignment vertical="top" wrapText="1"/>
    </xf>
    <xf numFmtId="0" fontId="51" fillId="33" borderId="29" xfId="0" applyFont="1" applyFill="1" applyBorder="1" applyAlignment="1">
      <alignment vertical="top" wrapText="1"/>
    </xf>
    <xf numFmtId="0" fontId="51" fillId="33" borderId="61" xfId="0" applyFont="1" applyFill="1" applyBorder="1" applyAlignment="1">
      <alignment vertical="top" wrapText="1"/>
    </xf>
    <xf numFmtId="0" fontId="16" fillId="33" borderId="22" xfId="0" applyFont="1" applyFill="1" applyBorder="1" applyAlignment="1" quotePrefix="1">
      <alignment horizontal="center" vertical="top" wrapText="1"/>
    </xf>
    <xf numFmtId="0" fontId="16" fillId="33" borderId="29" xfId="0" applyFont="1" applyFill="1" applyBorder="1" applyAlignment="1" quotePrefix="1">
      <alignment horizontal="center" vertical="top" wrapText="1"/>
    </xf>
    <xf numFmtId="0" fontId="119" fillId="33" borderId="0" xfId="0" applyFont="1" applyFill="1" applyBorder="1" applyAlignment="1">
      <alignment horizontal="left" vertical="distributed" wrapText="1"/>
    </xf>
    <xf numFmtId="0" fontId="97" fillId="33" borderId="31" xfId="0" applyFont="1" applyFill="1" applyBorder="1" applyAlignment="1">
      <alignment horizontal="left" vertical="center"/>
    </xf>
    <xf numFmtId="179" fontId="17" fillId="33" borderId="90" xfId="0" applyNumberFormat="1" applyFont="1" applyFill="1" applyBorder="1" applyAlignment="1">
      <alignment horizontal="center" vertical="center" wrapText="1"/>
    </xf>
    <xf numFmtId="179" fontId="17" fillId="33" borderId="92" xfId="0" applyNumberFormat="1" applyFont="1" applyFill="1" applyBorder="1" applyAlignment="1">
      <alignment horizontal="center" vertical="center" wrapText="1"/>
    </xf>
    <xf numFmtId="179" fontId="17" fillId="33" borderId="36" xfId="0" applyNumberFormat="1" applyFont="1" applyFill="1" applyBorder="1" applyAlignment="1">
      <alignment horizontal="center" vertical="center" wrapText="1"/>
    </xf>
    <xf numFmtId="0" fontId="17" fillId="33" borderId="22"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46"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37" xfId="0" applyFont="1" applyFill="1" applyBorder="1" applyAlignment="1">
      <alignment horizontal="center" vertical="center"/>
    </xf>
    <xf numFmtId="0" fontId="6" fillId="33" borderId="14" xfId="0" applyFont="1" applyFill="1" applyBorder="1" applyAlignment="1">
      <alignment vertical="center" wrapText="1"/>
    </xf>
    <xf numFmtId="0" fontId="17" fillId="33" borderId="71"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180" fontId="6" fillId="33" borderId="61" xfId="0" applyNumberFormat="1" applyFont="1" applyFill="1" applyBorder="1" applyAlignment="1">
      <alignment vertical="center" wrapText="1"/>
    </xf>
    <xf numFmtId="179" fontId="17" fillId="33" borderId="167" xfId="0" applyNumberFormat="1" applyFont="1" applyFill="1" applyBorder="1" applyAlignment="1">
      <alignment horizontal="center" vertical="center" wrapText="1"/>
    </xf>
    <xf numFmtId="0" fontId="17" fillId="33" borderId="61" xfId="0" applyFont="1" applyFill="1" applyBorder="1" applyAlignment="1">
      <alignment horizontal="center" vertical="center"/>
    </xf>
    <xf numFmtId="0" fontId="17" fillId="33" borderId="60" xfId="0" applyFont="1" applyFill="1" applyBorder="1" applyAlignment="1">
      <alignment horizontal="center" vertical="center"/>
    </xf>
    <xf numFmtId="0" fontId="6" fillId="33" borderId="22" xfId="0" applyFont="1" applyFill="1" applyBorder="1" applyAlignment="1">
      <alignment vertical="top" wrapText="1"/>
    </xf>
    <xf numFmtId="0" fontId="6" fillId="33" borderId="29" xfId="0" applyFont="1" applyFill="1" applyBorder="1" applyAlignment="1">
      <alignment vertical="top" wrapText="1"/>
    </xf>
    <xf numFmtId="0" fontId="6" fillId="33" borderId="61" xfId="0" applyFont="1" applyFill="1" applyBorder="1" applyAlignment="1">
      <alignment vertical="top" wrapText="1"/>
    </xf>
    <xf numFmtId="0" fontId="16" fillId="33" borderId="22"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4" xfId="0" applyFont="1" applyFill="1" applyBorder="1" applyAlignment="1">
      <alignment horizontal="center" vertical="center" wrapText="1"/>
    </xf>
    <xf numFmtId="179" fontId="17" fillId="33" borderId="22" xfId="0" applyNumberFormat="1" applyFont="1" applyFill="1" applyBorder="1" applyAlignment="1">
      <alignment horizontal="center" vertical="center"/>
    </xf>
    <xf numFmtId="179" fontId="17" fillId="33" borderId="29" xfId="0" applyNumberFormat="1" applyFont="1" applyFill="1" applyBorder="1" applyAlignment="1">
      <alignment horizontal="center" vertical="center"/>
    </xf>
    <xf numFmtId="179" fontId="17" fillId="33" borderId="22" xfId="0" applyNumberFormat="1" applyFont="1" applyFill="1" applyBorder="1" applyAlignment="1">
      <alignment horizontal="center" vertical="center" wrapText="1"/>
    </xf>
    <xf numFmtId="179" fontId="17" fillId="33" borderId="46" xfId="0" applyNumberFormat="1" applyFont="1" applyFill="1" applyBorder="1" applyAlignment="1">
      <alignment horizontal="center" vertical="center"/>
    </xf>
    <xf numFmtId="179" fontId="17" fillId="33" borderId="52" xfId="0" applyNumberFormat="1"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61" xfId="0" applyFont="1" applyFill="1" applyBorder="1" applyAlignment="1">
      <alignment horizontal="center" vertical="center"/>
    </xf>
    <xf numFmtId="0" fontId="17" fillId="33" borderId="90" xfId="0" applyFont="1" applyFill="1" applyBorder="1" applyAlignment="1">
      <alignment horizontal="center" vertical="center" wrapText="1" shrinkToFit="1"/>
    </xf>
    <xf numFmtId="0" fontId="17" fillId="33" borderId="92" xfId="0" applyFont="1" applyFill="1" applyBorder="1" applyAlignment="1">
      <alignment horizontal="center" vertical="center" shrinkToFit="1"/>
    </xf>
    <xf numFmtId="0" fontId="17" fillId="33" borderId="167" xfId="0" applyFont="1" applyFill="1" applyBorder="1" applyAlignment="1">
      <alignment horizontal="center" vertical="center" shrinkToFit="1"/>
    </xf>
    <xf numFmtId="180" fontId="16" fillId="33" borderId="22" xfId="0" applyNumberFormat="1" applyFont="1" applyFill="1" applyBorder="1" applyAlignment="1">
      <alignment horizontal="left" vertical="top" wrapText="1"/>
    </xf>
    <xf numFmtId="180" fontId="16" fillId="33" borderId="29" xfId="0" applyNumberFormat="1" applyFont="1" applyFill="1" applyBorder="1" applyAlignment="1">
      <alignment horizontal="left" vertical="top" wrapText="1"/>
    </xf>
    <xf numFmtId="180" fontId="6" fillId="33" borderId="53" xfId="0" applyNumberFormat="1" applyFont="1" applyFill="1" applyBorder="1" applyAlignment="1">
      <alignment vertical="center" wrapText="1"/>
    </xf>
    <xf numFmtId="179" fontId="6" fillId="33" borderId="71" xfId="0" applyNumberFormat="1" applyFont="1" applyFill="1" applyBorder="1" applyAlignment="1">
      <alignment horizontal="center" vertical="center" shrinkToFit="1"/>
    </xf>
    <xf numFmtId="179" fontId="6" fillId="33" borderId="26" xfId="0" applyNumberFormat="1" applyFont="1" applyFill="1" applyBorder="1" applyAlignment="1">
      <alignment horizontal="center" vertical="center" shrinkToFit="1"/>
    </xf>
    <xf numFmtId="179" fontId="6" fillId="33" borderId="30" xfId="0" applyNumberFormat="1" applyFont="1" applyFill="1" applyBorder="1" applyAlignment="1">
      <alignment horizontal="center" vertical="center" shrinkToFit="1"/>
    </xf>
    <xf numFmtId="179" fontId="6" fillId="33" borderId="14" xfId="0" applyNumberFormat="1" applyFont="1" applyFill="1" applyBorder="1" applyAlignment="1">
      <alignment horizontal="center" vertical="center"/>
    </xf>
    <xf numFmtId="179" fontId="6" fillId="33" borderId="37" xfId="0" applyNumberFormat="1" applyFont="1" applyFill="1" applyBorder="1" applyAlignment="1">
      <alignment horizontal="center" vertical="center"/>
    </xf>
    <xf numFmtId="179" fontId="6" fillId="33" borderId="75" xfId="0" applyNumberFormat="1" applyFont="1" applyFill="1" applyBorder="1" applyAlignment="1">
      <alignment horizontal="center" vertical="center" shrinkToFit="1"/>
    </xf>
    <xf numFmtId="0" fontId="6" fillId="33" borderId="53"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6" fillId="33" borderId="61" xfId="0" applyFont="1" applyFill="1" applyBorder="1" applyAlignment="1">
      <alignment horizontal="left" vertical="center" wrapText="1"/>
    </xf>
    <xf numFmtId="0" fontId="16" fillId="33" borderId="61" xfId="0" applyFont="1" applyFill="1" applyBorder="1" applyAlignment="1">
      <alignment horizontal="center" vertical="center" wrapText="1"/>
    </xf>
    <xf numFmtId="3" fontId="16" fillId="33" borderId="64" xfId="0" applyNumberFormat="1" applyFont="1" applyFill="1" applyBorder="1" applyAlignment="1" quotePrefix="1">
      <alignment horizontal="center" vertical="top" wrapText="1"/>
    </xf>
    <xf numFmtId="3" fontId="16" fillId="33" borderId="70" xfId="0" applyNumberFormat="1" applyFont="1" applyFill="1" applyBorder="1" applyAlignment="1" quotePrefix="1">
      <alignment horizontal="center" vertical="top" wrapText="1"/>
    </xf>
    <xf numFmtId="3" fontId="16" fillId="33" borderId="65" xfId="0" applyNumberFormat="1" applyFont="1" applyFill="1" applyBorder="1" applyAlignment="1" quotePrefix="1">
      <alignment horizontal="center" vertical="top" wrapText="1"/>
    </xf>
    <xf numFmtId="180" fontId="6" fillId="33" borderId="26" xfId="0" applyNumberFormat="1" applyFont="1" applyFill="1" applyBorder="1" applyAlignment="1">
      <alignment horizontal="center" vertical="center" shrinkToFit="1"/>
    </xf>
    <xf numFmtId="0" fontId="17" fillId="35" borderId="22" xfId="0" applyFont="1" applyFill="1" applyBorder="1" applyAlignment="1">
      <alignment horizontal="distributed" vertical="center" textRotation="255"/>
    </xf>
    <xf numFmtId="0" fontId="17" fillId="35" borderId="29" xfId="0" applyFont="1" applyFill="1" applyBorder="1" applyAlignment="1">
      <alignment horizontal="distributed" vertical="center" textRotation="255"/>
    </xf>
    <xf numFmtId="0" fontId="17" fillId="35" borderId="61" xfId="0" applyFont="1" applyFill="1" applyBorder="1" applyAlignment="1">
      <alignment horizontal="distributed" vertical="center" textRotation="255"/>
    </xf>
    <xf numFmtId="0" fontId="16" fillId="33" borderId="64"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18" fillId="0" borderId="154" xfId="0" applyFont="1" applyFill="1" applyBorder="1" applyAlignment="1">
      <alignment horizontal="center" vertical="center" shrinkToFit="1"/>
    </xf>
    <xf numFmtId="0" fontId="118" fillId="0" borderId="55" xfId="0" applyFont="1" applyFill="1" applyBorder="1" applyAlignment="1">
      <alignment horizontal="center" vertical="center" shrinkToFit="1"/>
    </xf>
    <xf numFmtId="0" fontId="118" fillId="0" borderId="143" xfId="0" applyFont="1" applyFill="1" applyBorder="1" applyAlignment="1">
      <alignment horizontal="center" vertical="center" shrinkToFit="1"/>
    </xf>
    <xf numFmtId="38" fontId="6" fillId="33" borderId="53" xfId="48" applyFont="1" applyFill="1" applyBorder="1" applyAlignment="1">
      <alignment horizontal="center" vertical="center" wrapText="1"/>
    </xf>
    <xf numFmtId="38" fontId="6" fillId="33" borderId="29" xfId="48" applyFont="1" applyFill="1" applyBorder="1" applyAlignment="1">
      <alignment horizontal="center" vertical="center" wrapText="1"/>
    </xf>
    <xf numFmtId="38" fontId="6" fillId="33" borderId="61" xfId="48" applyFont="1" applyFill="1" applyBorder="1" applyAlignment="1">
      <alignment horizontal="center" vertical="center" wrapText="1"/>
    </xf>
    <xf numFmtId="0" fontId="16" fillId="33" borderId="61" xfId="0" applyFont="1" applyFill="1" applyBorder="1" applyAlignment="1">
      <alignment horizontal="left" vertical="top" wrapText="1"/>
    </xf>
    <xf numFmtId="0" fontId="16" fillId="33" borderId="61" xfId="0" applyFont="1" applyFill="1" applyBorder="1" applyAlignment="1">
      <alignment horizontal="right" vertical="top" wrapText="1"/>
    </xf>
    <xf numFmtId="179" fontId="16" fillId="33" borderId="40" xfId="0" applyNumberFormat="1" applyFont="1" applyFill="1" applyBorder="1" applyAlignment="1">
      <alignment horizontal="right" vertical="top" wrapText="1"/>
    </xf>
    <xf numFmtId="179" fontId="16" fillId="33" borderId="70" xfId="0" applyNumberFormat="1" applyFont="1" applyFill="1" applyBorder="1" applyAlignment="1">
      <alignment horizontal="right" vertical="top" wrapText="1"/>
    </xf>
    <xf numFmtId="179" fontId="16" fillId="33" borderId="65" xfId="0" applyNumberFormat="1" applyFont="1" applyFill="1" applyBorder="1" applyAlignment="1">
      <alignment horizontal="right" vertical="top" wrapText="1"/>
    </xf>
    <xf numFmtId="3" fontId="6" fillId="33" borderId="52" xfId="0" applyNumberFormat="1" applyFont="1" applyFill="1" applyBorder="1" applyAlignment="1">
      <alignment horizontal="center" vertical="center"/>
    </xf>
    <xf numFmtId="3" fontId="6" fillId="33" borderId="60" xfId="0" applyNumberFormat="1" applyFont="1" applyFill="1" applyBorder="1" applyAlignment="1">
      <alignment horizontal="center" vertical="center"/>
    </xf>
    <xf numFmtId="0" fontId="17" fillId="35" borderId="53" xfId="0" applyFont="1" applyFill="1" applyBorder="1" applyAlignment="1">
      <alignment horizontal="distributed" vertical="center" textRotation="255"/>
    </xf>
    <xf numFmtId="3" fontId="16" fillId="33" borderId="28" xfId="0" applyNumberFormat="1" applyFont="1" applyFill="1" applyBorder="1" applyAlignment="1" quotePrefix="1">
      <alignment horizontal="center" vertical="top" wrapText="1"/>
    </xf>
    <xf numFmtId="3" fontId="16" fillId="33" borderId="45" xfId="0" applyNumberFormat="1" applyFont="1" applyFill="1" applyBorder="1" applyAlignment="1" quotePrefix="1">
      <alignment horizontal="center" vertical="top" wrapText="1"/>
    </xf>
    <xf numFmtId="0" fontId="97" fillId="0" borderId="31" xfId="0" applyFont="1" applyFill="1" applyBorder="1" applyAlignment="1">
      <alignment horizontal="left" vertical="center"/>
    </xf>
    <xf numFmtId="0" fontId="124" fillId="0" borderId="158" xfId="0" applyFont="1" applyFill="1" applyBorder="1" applyAlignment="1">
      <alignment vertical="top" wrapText="1"/>
    </xf>
    <xf numFmtId="0" fontId="124" fillId="0" borderId="160" xfId="0" applyFont="1" applyFill="1" applyBorder="1" applyAlignment="1">
      <alignment vertical="top" wrapText="1"/>
    </xf>
    <xf numFmtId="0" fontId="124" fillId="0" borderId="164" xfId="0" applyFont="1" applyFill="1" applyBorder="1" applyAlignment="1">
      <alignment vertical="top" wrapText="1"/>
    </xf>
    <xf numFmtId="0" fontId="124" fillId="0" borderId="166" xfId="0" applyFont="1" applyFill="1" applyBorder="1" applyAlignment="1">
      <alignment vertical="top" wrapText="1"/>
    </xf>
    <xf numFmtId="0" fontId="118" fillId="0" borderId="54"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118" fillId="0" borderId="56" xfId="0" applyFont="1" applyFill="1" applyBorder="1" applyAlignment="1">
      <alignment horizontal="center" vertical="center" wrapText="1"/>
    </xf>
    <xf numFmtId="0" fontId="118" fillId="0" borderId="54" xfId="0" applyFont="1" applyFill="1" applyBorder="1" applyAlignment="1">
      <alignment horizontal="center" vertical="center" shrinkToFit="1"/>
    </xf>
    <xf numFmtId="0" fontId="118" fillId="0" borderId="56" xfId="0" applyFont="1" applyFill="1" applyBorder="1" applyAlignment="1">
      <alignment horizontal="center" vertical="center" shrinkToFit="1"/>
    </xf>
    <xf numFmtId="0" fontId="118" fillId="0" borderId="155" xfId="0" applyFont="1" applyFill="1" applyBorder="1" applyAlignment="1">
      <alignment horizontal="center" vertical="center" shrinkToFit="1"/>
    </xf>
    <xf numFmtId="0" fontId="41" fillId="33" borderId="22"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61" xfId="0" applyFont="1" applyFill="1" applyBorder="1" applyAlignment="1">
      <alignment horizontal="center" vertical="center" wrapText="1"/>
    </xf>
    <xf numFmtId="0" fontId="41" fillId="33" borderId="22" xfId="0" applyFont="1" applyFill="1" applyBorder="1" applyAlignment="1">
      <alignment vertical="top" wrapText="1"/>
    </xf>
    <xf numFmtId="0" fontId="41" fillId="33" borderId="29" xfId="0" applyFont="1" applyFill="1" applyBorder="1" applyAlignment="1">
      <alignment vertical="top" wrapText="1"/>
    </xf>
    <xf numFmtId="0" fontId="41" fillId="33" borderId="61" xfId="0" applyFont="1" applyFill="1" applyBorder="1" applyAlignment="1">
      <alignment vertical="top" wrapText="1"/>
    </xf>
    <xf numFmtId="38" fontId="5" fillId="0" borderId="31" xfId="48" applyFont="1" applyFill="1" applyBorder="1" applyAlignment="1">
      <alignment vertical="center"/>
    </xf>
    <xf numFmtId="38" fontId="10" fillId="0" borderId="31" xfId="48" applyFont="1" applyFill="1" applyBorder="1" applyAlignment="1">
      <alignment vertical="center"/>
    </xf>
    <xf numFmtId="38" fontId="12" fillId="0" borderId="150" xfId="48" applyFont="1" applyFill="1" applyBorder="1" applyAlignment="1" applyProtection="1">
      <alignment horizontal="left" vertical="center" wrapText="1"/>
      <protection/>
    </xf>
    <xf numFmtId="38" fontId="12" fillId="0" borderId="168" xfId="48" applyFont="1" applyFill="1" applyBorder="1" applyAlignment="1" applyProtection="1">
      <alignment horizontal="left" vertical="center" wrapText="1"/>
      <protection/>
    </xf>
    <xf numFmtId="38" fontId="12" fillId="0" borderId="169" xfId="48" applyFont="1" applyFill="1" applyBorder="1" applyAlignment="1" applyProtection="1">
      <alignment horizontal="left" vertical="center" wrapText="1"/>
      <protection/>
    </xf>
    <xf numFmtId="38" fontId="12" fillId="0" borderId="170" xfId="48" applyFont="1" applyFill="1" applyBorder="1" applyAlignment="1" applyProtection="1">
      <alignment horizontal="left" vertical="center" wrapText="1"/>
      <protection/>
    </xf>
    <xf numFmtId="38" fontId="12" fillId="0" borderId="171" xfId="48" applyFont="1" applyFill="1" applyBorder="1" applyAlignment="1" applyProtection="1">
      <alignment horizontal="left" vertical="center" wrapText="1"/>
      <protection/>
    </xf>
    <xf numFmtId="38" fontId="17" fillId="0" borderId="32" xfId="48" applyFont="1" applyFill="1" applyBorder="1" applyAlignment="1" applyProtection="1">
      <alignment horizontal="center" vertical="center" wrapText="1"/>
      <protection/>
    </xf>
    <xf numFmtId="38" fontId="17" fillId="0" borderId="21" xfId="48" applyFont="1" applyFill="1" applyBorder="1" applyAlignment="1" applyProtection="1">
      <alignment horizontal="center" vertical="center" wrapText="1"/>
      <protection/>
    </xf>
    <xf numFmtId="38" fontId="17" fillId="0" borderId="13" xfId="48" applyFont="1" applyFill="1" applyBorder="1" applyAlignment="1" applyProtection="1">
      <alignment horizontal="center" vertical="center" wrapText="1"/>
      <protection/>
    </xf>
    <xf numFmtId="38" fontId="17" fillId="0" borderId="32" xfId="48" applyFont="1" applyFill="1" applyBorder="1" applyAlignment="1" applyProtection="1">
      <alignment horizontal="center" vertical="center"/>
      <protection/>
    </xf>
    <xf numFmtId="38" fontId="17" fillId="0" borderId="21" xfId="48" applyFont="1" applyFill="1" applyBorder="1" applyAlignment="1" applyProtection="1">
      <alignment horizontal="center" vertical="center"/>
      <protection/>
    </xf>
    <xf numFmtId="38" fontId="17" fillId="0" borderId="13" xfId="48" applyFont="1" applyFill="1" applyBorder="1" applyAlignment="1" applyProtection="1">
      <alignment horizontal="center" vertical="center"/>
      <protection/>
    </xf>
    <xf numFmtId="38" fontId="14" fillId="0" borderId="145" xfId="48" applyFont="1" applyFill="1" applyBorder="1" applyAlignment="1" applyProtection="1">
      <alignment horizontal="distributed" vertical="center" indent="5"/>
      <protection/>
    </xf>
    <xf numFmtId="38" fontId="14" fillId="0" borderId="55" xfId="48" applyFont="1" applyFill="1" applyBorder="1" applyAlignment="1" applyProtection="1">
      <alignment horizontal="distributed" vertical="center" indent="5"/>
      <protection/>
    </xf>
    <xf numFmtId="38" fontId="14" fillId="0" borderId="21" xfId="48" applyFont="1" applyFill="1" applyBorder="1" applyAlignment="1" applyProtection="1">
      <alignment horizontal="center" vertical="center"/>
      <protection/>
    </xf>
    <xf numFmtId="38" fontId="14" fillId="0" borderId="73" xfId="48" applyFont="1" applyFill="1" applyBorder="1" applyAlignment="1" applyProtection="1">
      <alignment horizontal="center" vertical="center" wrapText="1"/>
      <protection/>
    </xf>
    <xf numFmtId="38" fontId="14" fillId="0" borderId="114" xfId="48" applyFont="1" applyFill="1" applyBorder="1" applyAlignment="1" applyProtection="1">
      <alignment horizontal="center" vertical="center"/>
      <protection/>
    </xf>
    <xf numFmtId="38" fontId="14" fillId="0" borderId="21" xfId="48" applyFont="1" applyFill="1" applyBorder="1" applyAlignment="1" applyProtection="1">
      <alignment horizontal="center" vertical="center" wrapText="1"/>
      <protection/>
    </xf>
    <xf numFmtId="38" fontId="14" fillId="0" borderId="13" xfId="48" applyFont="1" applyFill="1" applyBorder="1" applyAlignment="1" applyProtection="1">
      <alignment horizontal="center" vertical="center"/>
      <protection/>
    </xf>
    <xf numFmtId="38" fontId="14" fillId="0" borderId="23" xfId="48" applyFont="1" applyFill="1" applyBorder="1" applyAlignment="1" applyProtection="1">
      <alignment horizontal="center" vertical="center" wrapText="1"/>
      <protection/>
    </xf>
    <xf numFmtId="38" fontId="14" fillId="0" borderId="12" xfId="48" applyFont="1" applyFill="1" applyBorder="1" applyAlignment="1" applyProtection="1">
      <alignment horizontal="center" vertical="center"/>
      <protection/>
    </xf>
    <xf numFmtId="38" fontId="117" fillId="0" borderId="25" xfId="48" applyFont="1" applyFill="1" applyBorder="1" applyAlignment="1" applyProtection="1">
      <alignment horizontal="center" vertical="center"/>
      <protection/>
    </xf>
    <xf numFmtId="38" fontId="117" fillId="0" borderId="16" xfId="48" applyFont="1" applyFill="1" applyBorder="1" applyAlignment="1" applyProtection="1">
      <alignment horizontal="center" vertical="center"/>
      <protection/>
    </xf>
    <xf numFmtId="38" fontId="117" fillId="0" borderId="153" xfId="48" applyFont="1" applyFill="1" applyBorder="1" applyAlignment="1" applyProtection="1">
      <alignment horizontal="center" vertical="center" wrapText="1"/>
      <protection/>
    </xf>
    <xf numFmtId="38" fontId="117" fillId="0" borderId="142" xfId="48" applyFont="1" applyFill="1" applyBorder="1" applyAlignment="1" applyProtection="1">
      <alignment horizontal="center" vertical="center" wrapText="1"/>
      <protection/>
    </xf>
    <xf numFmtId="38" fontId="117" fillId="0" borderId="91" xfId="48" applyFont="1" applyFill="1" applyBorder="1" applyAlignment="1" applyProtection="1">
      <alignment horizontal="center" vertical="center" wrapText="1"/>
      <protection/>
    </xf>
    <xf numFmtId="38" fontId="12" fillId="35" borderId="22" xfId="48" applyFont="1" applyFill="1" applyBorder="1" applyAlignment="1" applyProtection="1">
      <alignment horizontal="distributed" vertical="center"/>
      <protection/>
    </xf>
    <xf numFmtId="38" fontId="117" fillId="33" borderId="14" xfId="48" applyFont="1" applyFill="1" applyBorder="1" applyAlignment="1" applyProtection="1">
      <alignment horizontal="center" vertical="center"/>
      <protection/>
    </xf>
    <xf numFmtId="38" fontId="14" fillId="0" borderId="57" xfId="48" applyFont="1" applyFill="1" applyBorder="1" applyAlignment="1" applyProtection="1">
      <alignment horizontal="center" vertical="center" wrapText="1"/>
      <protection/>
    </xf>
    <xf numFmtId="38" fontId="14" fillId="0" borderId="35" xfId="48" applyFont="1" applyFill="1" applyBorder="1" applyAlignment="1" applyProtection="1">
      <alignment horizontal="center" vertical="center" wrapText="1"/>
      <protection/>
    </xf>
    <xf numFmtId="38" fontId="14" fillId="0" borderId="24" xfId="48" applyFont="1" applyFill="1" applyBorder="1" applyAlignment="1" applyProtection="1">
      <alignment horizontal="center" vertical="center" wrapText="1"/>
      <protection/>
    </xf>
    <xf numFmtId="38" fontId="117" fillId="0" borderId="72" xfId="48" applyFont="1" applyFill="1" applyBorder="1" applyAlignment="1" applyProtection="1">
      <alignment horizontal="center" vertical="center" wrapText="1"/>
      <protection/>
    </xf>
    <xf numFmtId="0" fontId="117" fillId="0" borderId="73" xfId="0" applyFont="1" applyFill="1" applyBorder="1" applyAlignment="1">
      <alignment horizontal="center" vertical="center" wrapText="1"/>
    </xf>
    <xf numFmtId="0" fontId="117" fillId="0" borderId="114" xfId="0" applyFont="1" applyFill="1" applyBorder="1" applyAlignment="1">
      <alignment horizontal="center" vertical="center" wrapText="1"/>
    </xf>
    <xf numFmtId="38" fontId="117" fillId="0" borderId="14" xfId="48" applyFont="1" applyFill="1" applyBorder="1" applyAlignment="1" applyProtection="1">
      <alignment horizontal="center" vertical="center"/>
      <protection/>
    </xf>
    <xf numFmtId="38" fontId="14" fillId="0" borderId="0" xfId="48" applyFont="1" applyFill="1" applyBorder="1" applyAlignment="1" applyProtection="1">
      <alignment vertical="top" wrapText="1"/>
      <protection/>
    </xf>
    <xf numFmtId="0" fontId="12" fillId="0" borderId="0" xfId="0" applyFont="1" applyFill="1" applyBorder="1" applyAlignment="1">
      <alignment vertical="top" wrapText="1"/>
    </xf>
    <xf numFmtId="38" fontId="12" fillId="0" borderId="153" xfId="48" applyFont="1" applyFill="1" applyBorder="1" applyAlignment="1" applyProtection="1">
      <alignment horizontal="center" vertical="center" wrapText="1"/>
      <protection/>
    </xf>
    <xf numFmtId="38" fontId="12" fillId="0" borderId="142" xfId="48" applyFont="1" applyFill="1" applyBorder="1" applyAlignment="1" applyProtection="1">
      <alignment horizontal="center" vertical="center" wrapText="1"/>
      <protection/>
    </xf>
    <xf numFmtId="38" fontId="12" fillId="0" borderId="91" xfId="48" applyFont="1" applyFill="1" applyBorder="1" applyAlignment="1" applyProtection="1">
      <alignment horizontal="center" vertical="center" wrapText="1"/>
      <protection/>
    </xf>
    <xf numFmtId="38" fontId="12" fillId="35" borderId="61" xfId="48" applyFont="1" applyFill="1" applyBorder="1" applyAlignment="1" applyProtection="1">
      <alignment horizontal="distributed" vertical="center"/>
      <protection/>
    </xf>
    <xf numFmtId="38" fontId="117" fillId="0" borderId="74" xfId="48" applyFont="1" applyFill="1" applyBorder="1" applyAlignment="1" applyProtection="1">
      <alignment horizontal="center" vertical="center" wrapText="1"/>
      <protection/>
    </xf>
    <xf numFmtId="0" fontId="12" fillId="0" borderId="73" xfId="0" applyFont="1" applyFill="1" applyBorder="1" applyAlignment="1">
      <alignment horizontal="center" vertical="center" wrapText="1"/>
    </xf>
    <xf numFmtId="0" fontId="12" fillId="0" borderId="88" xfId="0" applyFont="1" applyFill="1" applyBorder="1" applyAlignment="1">
      <alignment horizontal="center" vertical="center" wrapText="1"/>
    </xf>
    <xf numFmtId="38" fontId="13" fillId="0" borderId="21" xfId="48" applyFont="1" applyFill="1" applyBorder="1" applyAlignment="1" applyProtection="1">
      <alignment horizontal="center" vertical="center"/>
      <protection/>
    </xf>
    <xf numFmtId="38" fontId="13" fillId="0" borderId="35" xfId="48" applyFont="1" applyFill="1" applyBorder="1" applyAlignment="1" applyProtection="1">
      <alignment horizontal="center" vertical="center"/>
      <protection/>
    </xf>
    <xf numFmtId="38" fontId="13" fillId="0" borderId="24" xfId="48" applyFont="1" applyFill="1" applyBorder="1" applyAlignment="1" applyProtection="1">
      <alignment horizontal="center" vertical="center"/>
      <protection/>
    </xf>
    <xf numFmtId="38" fontId="13" fillId="0" borderId="73" xfId="48" applyFont="1" applyFill="1" applyBorder="1" applyAlignment="1" applyProtection="1">
      <alignment horizontal="center" vertical="center"/>
      <protection/>
    </xf>
    <xf numFmtId="38" fontId="13" fillId="0" borderId="13" xfId="48" applyFont="1" applyFill="1" applyBorder="1" applyAlignment="1" applyProtection="1">
      <alignment horizontal="center" vertical="center"/>
      <protection/>
    </xf>
    <xf numFmtId="38" fontId="14" fillId="0" borderId="145" xfId="48" applyFont="1" applyFill="1" applyBorder="1" applyAlignment="1" applyProtection="1">
      <alignment horizontal="center" vertical="center"/>
      <protection/>
    </xf>
    <xf numFmtId="38" fontId="14" fillId="0" borderId="143" xfId="48" applyFont="1" applyFill="1" applyBorder="1" applyAlignment="1" applyProtection="1">
      <alignment horizontal="center" vertical="center"/>
      <protection/>
    </xf>
    <xf numFmtId="38" fontId="14" fillId="0" borderId="74" xfId="48" applyFont="1" applyFill="1" applyBorder="1" applyAlignment="1" applyProtection="1">
      <alignment horizontal="center" vertical="center"/>
      <protection/>
    </xf>
    <xf numFmtId="38" fontId="14" fillId="0" borderId="61" xfId="48" applyFont="1" applyFill="1" applyBorder="1" applyAlignment="1" applyProtection="1">
      <alignment horizontal="center" vertical="center"/>
      <protection/>
    </xf>
    <xf numFmtId="38" fontId="14" fillId="0" borderId="61" xfId="48" applyFont="1" applyFill="1" applyBorder="1" applyAlignment="1" applyProtection="1">
      <alignment horizontal="center" vertical="center" wrapText="1"/>
      <protection/>
    </xf>
    <xf numFmtId="38" fontId="14" fillId="0" borderId="60" xfId="48" applyFont="1" applyFill="1" applyBorder="1" applyAlignment="1" applyProtection="1">
      <alignment horizontal="center" vertical="center" wrapText="1"/>
      <protection/>
    </xf>
    <xf numFmtId="38" fontId="13" fillId="0" borderId="21" xfId="48" applyFont="1" applyFill="1" applyBorder="1" applyAlignment="1" applyProtection="1">
      <alignment horizontal="center" vertical="center" wrapText="1"/>
      <protection/>
    </xf>
    <xf numFmtId="38" fontId="13" fillId="0" borderId="13" xfId="48" applyFont="1" applyFill="1" applyBorder="1" applyAlignment="1" applyProtection="1">
      <alignment horizontal="center" vertical="center" wrapText="1"/>
      <protection/>
    </xf>
    <xf numFmtId="38" fontId="12" fillId="0" borderId="22" xfId="48" applyFont="1" applyFill="1" applyBorder="1" applyAlignment="1" applyProtection="1">
      <alignment horizontal="center" vertical="center"/>
      <protection/>
    </xf>
    <xf numFmtId="38" fontId="17" fillId="0" borderId="93" xfId="48" applyFont="1" applyFill="1" applyBorder="1" applyAlignment="1" applyProtection="1">
      <alignment horizontal="center" vertical="center" wrapText="1"/>
      <protection/>
    </xf>
    <xf numFmtId="38" fontId="17" fillId="0" borderId="58" xfId="48" applyFont="1" applyFill="1" applyBorder="1" applyAlignment="1" applyProtection="1">
      <alignment horizontal="center" vertical="center" wrapText="1"/>
      <protection/>
    </xf>
    <xf numFmtId="38" fontId="14" fillId="0" borderId="116" xfId="48" applyFont="1" applyFill="1" applyBorder="1" applyAlignment="1" applyProtection="1">
      <alignment horizontal="center" vertical="center" wrapText="1"/>
      <protection/>
    </xf>
    <xf numFmtId="38" fontId="14" fillId="0" borderId="59" xfId="48" applyFont="1" applyFill="1" applyBorder="1" applyAlignment="1" applyProtection="1">
      <alignment horizontal="center" vertical="center" wrapText="1"/>
      <protection/>
    </xf>
    <xf numFmtId="38" fontId="14" fillId="0" borderId="67" xfId="48" applyFont="1" applyFill="1" applyBorder="1" applyAlignment="1" applyProtection="1">
      <alignment horizontal="center" vertical="center" wrapText="1"/>
      <protection/>
    </xf>
    <xf numFmtId="38" fontId="14" fillId="0" borderId="118" xfId="48" applyFont="1" applyFill="1" applyBorder="1" applyAlignment="1" applyProtection="1">
      <alignment horizontal="center" vertical="center" wrapText="1"/>
      <protection/>
    </xf>
    <xf numFmtId="38" fontId="12" fillId="0" borderId="158" xfId="48" applyFont="1" applyFill="1" applyBorder="1" applyAlignment="1" applyProtection="1">
      <alignment horizontal="left" vertical="center" wrapText="1"/>
      <protection/>
    </xf>
    <xf numFmtId="38" fontId="12" fillId="0" borderId="159" xfId="48" applyFont="1" applyFill="1" applyBorder="1" applyAlignment="1" applyProtection="1">
      <alignment horizontal="left" vertical="center" wrapText="1"/>
      <protection/>
    </xf>
    <xf numFmtId="38" fontId="12" fillId="0" borderId="160" xfId="48" applyFont="1" applyFill="1" applyBorder="1" applyAlignment="1" applyProtection="1">
      <alignment horizontal="left" vertical="center" wrapText="1"/>
      <protection/>
    </xf>
    <xf numFmtId="38" fontId="12" fillId="0" borderId="161" xfId="48" applyFont="1" applyFill="1" applyBorder="1" applyAlignment="1" applyProtection="1">
      <alignment horizontal="left" vertical="center" wrapText="1"/>
      <protection/>
    </xf>
    <xf numFmtId="38" fontId="12" fillId="0" borderId="162" xfId="48" applyFont="1" applyFill="1" applyBorder="1" applyAlignment="1" applyProtection="1">
      <alignment horizontal="left" vertical="center" wrapText="1"/>
      <protection/>
    </xf>
    <xf numFmtId="38" fontId="12" fillId="0" borderId="163" xfId="48" applyFont="1" applyFill="1" applyBorder="1" applyAlignment="1" applyProtection="1">
      <alignment horizontal="left" vertical="center" wrapText="1"/>
      <protection/>
    </xf>
    <xf numFmtId="38" fontId="12" fillId="0" borderId="164" xfId="48" applyFont="1" applyFill="1" applyBorder="1" applyAlignment="1" applyProtection="1">
      <alignment horizontal="left" vertical="center" wrapText="1"/>
      <protection/>
    </xf>
    <xf numFmtId="38" fontId="12" fillId="0" borderId="165" xfId="48" applyFont="1" applyFill="1" applyBorder="1" applyAlignment="1" applyProtection="1">
      <alignment horizontal="left" vertical="center" wrapText="1"/>
      <protection/>
    </xf>
    <xf numFmtId="38" fontId="12" fillId="0" borderId="166" xfId="48" applyFont="1" applyFill="1" applyBorder="1" applyAlignment="1" applyProtection="1">
      <alignment horizontal="left" vertical="center" wrapText="1"/>
      <protection/>
    </xf>
    <xf numFmtId="38" fontId="13" fillId="0" borderId="38" xfId="48" applyFont="1" applyFill="1" applyBorder="1" applyAlignment="1" applyProtection="1">
      <alignment horizontal="center" vertical="center" wrapText="1"/>
      <protection/>
    </xf>
    <xf numFmtId="38" fontId="13" fillId="0" borderId="50" xfId="48" applyFont="1" applyFill="1" applyBorder="1" applyAlignment="1" applyProtection="1">
      <alignment horizontal="center" vertical="center" wrapText="1"/>
      <protection/>
    </xf>
    <xf numFmtId="38" fontId="13" fillId="0" borderId="59" xfId="48" applyFont="1" applyFill="1" applyBorder="1" applyAlignment="1" applyProtection="1">
      <alignment horizontal="center" vertical="center" wrapText="1"/>
      <protection/>
    </xf>
    <xf numFmtId="38" fontId="13" fillId="0" borderId="75" xfId="48" applyFont="1" applyFill="1" applyBorder="1" applyAlignment="1" applyProtection="1">
      <alignment horizontal="center" vertical="center" wrapText="1"/>
      <protection/>
    </xf>
    <xf numFmtId="38" fontId="13" fillId="0" borderId="11" xfId="48" applyFont="1" applyFill="1" applyBorder="1" applyAlignment="1" applyProtection="1">
      <alignment horizontal="center" vertical="center"/>
      <protection/>
    </xf>
    <xf numFmtId="38" fontId="13" fillId="0" borderId="50" xfId="48" applyFont="1" applyFill="1" applyBorder="1" applyAlignment="1" applyProtection="1">
      <alignment horizontal="center" vertical="center"/>
      <protection/>
    </xf>
    <xf numFmtId="38" fontId="13" fillId="0" borderId="67" xfId="48" applyFont="1" applyFill="1" applyBorder="1" applyAlignment="1" applyProtection="1">
      <alignment horizontal="center" vertical="center"/>
      <protection/>
    </xf>
    <xf numFmtId="38" fontId="13" fillId="0" borderId="75" xfId="48" applyFont="1" applyFill="1" applyBorder="1" applyAlignment="1" applyProtection="1">
      <alignment horizontal="center" vertical="center"/>
      <protection/>
    </xf>
    <xf numFmtId="38" fontId="13" fillId="0" borderId="11" xfId="48" applyFont="1" applyFill="1" applyBorder="1" applyAlignment="1" applyProtection="1">
      <alignment horizontal="center" vertical="center" wrapText="1"/>
      <protection/>
    </xf>
    <xf numFmtId="38" fontId="13" fillId="0" borderId="0" xfId="48" applyFont="1" applyFill="1" applyBorder="1" applyAlignment="1" applyProtection="1">
      <alignment horizontal="center" vertical="center" wrapText="1"/>
      <protection/>
    </xf>
    <xf numFmtId="38" fontId="13" fillId="0" borderId="31" xfId="48" applyFont="1" applyFill="1" applyBorder="1" applyAlignment="1" applyProtection="1">
      <alignment horizontal="center" vertical="center" wrapText="1"/>
      <protection/>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3" xfId="0" applyFont="1" applyFill="1" applyBorder="1" applyAlignment="1">
      <alignment horizontal="center" vertical="center"/>
    </xf>
    <xf numFmtId="222" fontId="14" fillId="0" borderId="87" xfId="48" applyNumberFormat="1" applyFont="1" applyFill="1" applyBorder="1" applyAlignment="1" applyProtection="1">
      <alignment vertical="center" shrinkToFit="1"/>
      <protection/>
    </xf>
    <xf numFmtId="222" fontId="14" fillId="0" borderId="108" xfId="48" applyNumberFormat="1" applyFont="1" applyFill="1" applyBorder="1" applyAlignment="1" applyProtection="1">
      <alignment vertical="center" shrinkToFit="1"/>
      <protection/>
    </xf>
    <xf numFmtId="220" fontId="14" fillId="0" borderId="46" xfId="48" applyNumberFormat="1" applyFont="1" applyFill="1" applyBorder="1" applyAlignment="1" applyProtection="1">
      <alignment horizontal="center" vertical="center" shrinkToFit="1"/>
      <protection/>
    </xf>
    <xf numFmtId="220" fontId="14" fillId="0" borderId="104" xfId="48" applyNumberFormat="1" applyFont="1" applyFill="1" applyBorder="1" applyAlignment="1" applyProtection="1">
      <alignment horizontal="center" vertical="center" shrinkToFit="1"/>
      <protection/>
    </xf>
    <xf numFmtId="38" fontId="14" fillId="0" borderId="59" xfId="48" applyFont="1" applyFill="1" applyBorder="1" applyAlignment="1" applyProtection="1">
      <alignment horizontal="center" vertical="center"/>
      <protection/>
    </xf>
    <xf numFmtId="38" fontId="14" fillId="0" borderId="75" xfId="48" applyFont="1" applyFill="1" applyBorder="1" applyAlignment="1" applyProtection="1">
      <alignment horizontal="center" vertical="center"/>
      <protection/>
    </xf>
    <xf numFmtId="38" fontId="14" fillId="0" borderId="18" xfId="48" applyFont="1" applyFill="1" applyBorder="1" applyAlignment="1" applyProtection="1">
      <alignment horizontal="center" vertical="center"/>
      <protection/>
    </xf>
    <xf numFmtId="220" fontId="14" fillId="0" borderId="61" xfId="48" applyNumberFormat="1" applyFont="1" applyFill="1" applyBorder="1" applyAlignment="1" applyProtection="1">
      <alignment vertical="center" shrinkToFit="1"/>
      <protection/>
    </xf>
    <xf numFmtId="220" fontId="14" fillId="0" borderId="13" xfId="48" applyNumberFormat="1" applyFont="1" applyFill="1" applyBorder="1" applyAlignment="1" applyProtection="1">
      <alignment vertical="center" shrinkToFit="1"/>
      <protection/>
    </xf>
    <xf numFmtId="220" fontId="14" fillId="0" borderId="29" xfId="48" applyNumberFormat="1" applyFont="1" applyFill="1" applyBorder="1" applyAlignment="1" applyProtection="1">
      <alignment vertical="center" shrinkToFit="1"/>
      <protection/>
    </xf>
    <xf numFmtId="220" fontId="14" fillId="0" borderId="14" xfId="48" applyNumberFormat="1" applyFont="1" applyFill="1" applyBorder="1" applyAlignment="1" applyProtection="1">
      <alignment vertical="center" shrinkToFit="1"/>
      <protection/>
    </xf>
    <xf numFmtId="221" fontId="14" fillId="0" borderId="61" xfId="48" applyNumberFormat="1" applyFont="1" applyFill="1" applyBorder="1" applyAlignment="1" applyProtection="1">
      <alignment vertical="center" shrinkToFit="1"/>
      <protection/>
    </xf>
    <xf numFmtId="221" fontId="14" fillId="0" borderId="13" xfId="48" applyNumberFormat="1" applyFont="1" applyFill="1" applyBorder="1" applyAlignment="1" applyProtection="1">
      <alignment vertical="center" shrinkToFit="1"/>
      <protection/>
    </xf>
    <xf numFmtId="222" fontId="14" fillId="0" borderId="65" xfId="48" applyNumberFormat="1" applyFont="1" applyFill="1" applyBorder="1" applyAlignment="1" applyProtection="1">
      <alignment vertical="center" shrinkToFit="1"/>
      <protection/>
    </xf>
    <xf numFmtId="222" fontId="14" fillId="0" borderId="20" xfId="48" applyNumberFormat="1" applyFont="1" applyFill="1" applyBorder="1" applyAlignment="1" applyProtection="1">
      <alignment vertical="center" shrinkToFit="1"/>
      <protection/>
    </xf>
    <xf numFmtId="220" fontId="14" fillId="0" borderId="52" xfId="48" applyNumberFormat="1" applyFont="1" applyFill="1" applyBorder="1" applyAlignment="1" applyProtection="1">
      <alignment horizontal="center" vertical="center" shrinkToFit="1"/>
      <protection/>
    </xf>
    <xf numFmtId="220" fontId="14" fillId="0" borderId="37" xfId="48" applyNumberFormat="1" applyFont="1" applyFill="1" applyBorder="1" applyAlignment="1" applyProtection="1">
      <alignment horizontal="center" vertical="center" shrinkToFit="1"/>
      <protection/>
    </xf>
    <xf numFmtId="38" fontId="14" fillId="35" borderId="106" xfId="48" applyFont="1" applyFill="1" applyBorder="1" applyAlignment="1" applyProtection="1">
      <alignment horizontal="distributed" vertical="center"/>
      <protection/>
    </xf>
    <xf numFmtId="38" fontId="14" fillId="35" borderId="105" xfId="48" applyFont="1" applyFill="1" applyBorder="1" applyAlignment="1" applyProtection="1">
      <alignment horizontal="distributed" vertical="center"/>
      <protection/>
    </xf>
    <xf numFmtId="220" fontId="14" fillId="0" borderId="21" xfId="48" applyNumberFormat="1" applyFont="1" applyFill="1" applyBorder="1" applyAlignment="1" applyProtection="1">
      <alignment vertical="center" shrinkToFit="1"/>
      <protection/>
    </xf>
    <xf numFmtId="220" fontId="14" fillId="0" borderId="98" xfId="48" applyNumberFormat="1" applyFont="1" applyFill="1" applyBorder="1" applyAlignment="1" applyProtection="1">
      <alignment vertical="center" shrinkToFit="1"/>
      <protection/>
    </xf>
    <xf numFmtId="220" fontId="14" fillId="0" borderId="22" xfId="48" applyNumberFormat="1" applyFont="1" applyFill="1" applyBorder="1" applyAlignment="1" applyProtection="1">
      <alignment vertical="center" shrinkToFit="1"/>
      <protection/>
    </xf>
    <xf numFmtId="220" fontId="14" fillId="0" borderId="112" xfId="48" applyNumberFormat="1" applyFont="1" applyFill="1" applyBorder="1" applyAlignment="1" applyProtection="1">
      <alignment vertical="center" shrinkToFit="1"/>
      <protection/>
    </xf>
    <xf numFmtId="221" fontId="14" fillId="0" borderId="21" xfId="48" applyNumberFormat="1" applyFont="1" applyFill="1" applyBorder="1" applyAlignment="1" applyProtection="1">
      <alignment vertical="center" shrinkToFit="1"/>
      <protection/>
    </xf>
    <xf numFmtId="221" fontId="14" fillId="0" borderId="98" xfId="48" applyNumberFormat="1" applyFont="1" applyFill="1" applyBorder="1" applyAlignment="1" applyProtection="1">
      <alignment vertical="center" shrinkToFit="1"/>
      <protection/>
    </xf>
    <xf numFmtId="220" fontId="14" fillId="0" borderId="35" xfId="48" applyNumberFormat="1" applyFont="1" applyFill="1" applyBorder="1" applyAlignment="1" applyProtection="1">
      <alignment horizontal="center" vertical="center" shrinkToFit="1"/>
      <protection/>
    </xf>
    <xf numFmtId="220" fontId="14" fillId="0" borderId="60" xfId="48" applyNumberFormat="1" applyFont="1" applyFill="1" applyBorder="1" applyAlignment="1" applyProtection="1">
      <alignment horizontal="center" vertical="center" shrinkToFit="1"/>
      <protection/>
    </xf>
    <xf numFmtId="222" fontId="14" fillId="0" borderId="64" xfId="48" applyNumberFormat="1" applyFont="1" applyFill="1" applyBorder="1" applyAlignment="1" applyProtection="1">
      <alignment vertical="center" shrinkToFit="1"/>
      <protection/>
    </xf>
    <xf numFmtId="38" fontId="14" fillId="35" borderId="28" xfId="48" applyFont="1" applyFill="1" applyBorder="1" applyAlignment="1" applyProtection="1">
      <alignment horizontal="distributed" vertical="center"/>
      <protection/>
    </xf>
    <xf numFmtId="38" fontId="14" fillId="35" borderId="71" xfId="48" applyFont="1" applyFill="1" applyBorder="1" applyAlignment="1" applyProtection="1">
      <alignment horizontal="distributed" vertical="center"/>
      <protection/>
    </xf>
    <xf numFmtId="221" fontId="14" fillId="0" borderId="22" xfId="48" applyNumberFormat="1" applyFont="1" applyFill="1" applyBorder="1" applyAlignment="1" applyProtection="1">
      <alignment vertical="center" shrinkToFit="1"/>
      <protection/>
    </xf>
    <xf numFmtId="220" fontId="14" fillId="0" borderId="57" xfId="48" applyNumberFormat="1" applyFont="1" applyFill="1" applyBorder="1" applyAlignment="1" applyProtection="1">
      <alignment horizontal="center" vertical="center" shrinkToFit="1"/>
      <protection/>
    </xf>
    <xf numFmtId="220" fontId="14" fillId="0" borderId="24" xfId="48" applyNumberFormat="1" applyFont="1" applyFill="1" applyBorder="1" applyAlignment="1" applyProtection="1">
      <alignment horizontal="center" vertical="center" shrinkToFit="1"/>
      <protection/>
    </xf>
    <xf numFmtId="38" fontId="14" fillId="0" borderId="153" xfId="48" applyFont="1" applyFill="1" applyBorder="1" applyAlignment="1" applyProtection="1">
      <alignment horizontal="center" vertical="center" wrapText="1"/>
      <protection/>
    </xf>
    <xf numFmtId="38" fontId="14" fillId="0" borderId="142" xfId="48" applyFont="1" applyFill="1" applyBorder="1" applyAlignment="1" applyProtection="1">
      <alignment horizontal="center" vertical="center" wrapText="1"/>
      <protection/>
    </xf>
    <xf numFmtId="38" fontId="14" fillId="0" borderId="91" xfId="48" applyFont="1" applyFill="1" applyBorder="1" applyAlignment="1" applyProtection="1">
      <alignment horizontal="center" vertical="center" wrapText="1"/>
      <protection/>
    </xf>
    <xf numFmtId="38" fontId="14" fillId="35" borderId="54" xfId="48" applyFont="1" applyFill="1" applyBorder="1" applyAlignment="1" applyProtection="1">
      <alignment horizontal="distributed" vertical="center" wrapText="1"/>
      <protection/>
    </xf>
    <xf numFmtId="220" fontId="14" fillId="0" borderId="32" xfId="48" applyNumberFormat="1" applyFont="1" applyFill="1" applyBorder="1" applyAlignment="1" applyProtection="1">
      <alignment vertical="center" shrinkToFit="1"/>
      <protection/>
    </xf>
    <xf numFmtId="220" fontId="14" fillId="0" borderId="53" xfId="48" applyNumberFormat="1" applyFont="1" applyFill="1" applyBorder="1" applyAlignment="1" applyProtection="1">
      <alignment vertical="center" shrinkToFit="1"/>
      <protection/>
    </xf>
    <xf numFmtId="221" fontId="14" fillId="0" borderId="32" xfId="48" applyNumberFormat="1" applyFont="1" applyFill="1" applyBorder="1" applyAlignment="1" applyProtection="1">
      <alignment vertical="center" shrinkToFit="1"/>
      <protection/>
    </xf>
    <xf numFmtId="222" fontId="14" fillId="0" borderId="157" xfId="48" applyNumberFormat="1" applyFont="1" applyFill="1" applyBorder="1" applyAlignment="1" applyProtection="1">
      <alignment vertical="center" shrinkToFit="1"/>
      <protection/>
    </xf>
    <xf numFmtId="38" fontId="14" fillId="33" borderId="59" xfId="48" applyFont="1" applyFill="1" applyBorder="1" applyAlignment="1" applyProtection="1">
      <alignment horizontal="center" vertical="center"/>
      <protection/>
    </xf>
    <xf numFmtId="38" fontId="14" fillId="33" borderId="75" xfId="48" applyFont="1" applyFill="1" applyBorder="1" applyAlignment="1" applyProtection="1">
      <alignment horizontal="center" vertical="center"/>
      <protection/>
    </xf>
    <xf numFmtId="38" fontId="14" fillId="33" borderId="12" xfId="48" applyFont="1" applyFill="1" applyBorder="1" applyAlignment="1" applyProtection="1">
      <alignment horizontal="center" vertical="center"/>
      <protection/>
    </xf>
    <xf numFmtId="38" fontId="14" fillId="33" borderId="18" xfId="48" applyFont="1" applyFill="1" applyBorder="1" applyAlignment="1" applyProtection="1">
      <alignment horizontal="center" vertical="center"/>
      <protection/>
    </xf>
    <xf numFmtId="220" fontId="14" fillId="0" borderId="99" xfId="48" applyNumberFormat="1" applyFont="1" applyFill="1" applyBorder="1" applyAlignment="1" applyProtection="1">
      <alignment horizontal="center" vertical="center" shrinkToFit="1"/>
      <protection/>
    </xf>
    <xf numFmtId="38" fontId="14" fillId="35" borderId="23" xfId="48" applyFont="1" applyFill="1" applyBorder="1" applyAlignment="1" applyProtection="1">
      <alignment horizontal="distributed" vertical="center" wrapText="1"/>
      <protection/>
    </xf>
    <xf numFmtId="38" fontId="14" fillId="33" borderId="45" xfId="48" applyFont="1" applyFill="1" applyBorder="1" applyAlignment="1" applyProtection="1">
      <alignment horizontal="center" vertical="center"/>
      <protection/>
    </xf>
    <xf numFmtId="38" fontId="14" fillId="33" borderId="26" xfId="48" applyFont="1" applyFill="1" applyBorder="1" applyAlignment="1" applyProtection="1">
      <alignment horizontal="center" vertical="center"/>
      <protection/>
    </xf>
    <xf numFmtId="38" fontId="14" fillId="33" borderId="41" xfId="48" applyFont="1" applyFill="1" applyBorder="1" applyAlignment="1" applyProtection="1">
      <alignment horizontal="center" vertical="center"/>
      <protection/>
    </xf>
    <xf numFmtId="38" fontId="14" fillId="33" borderId="30" xfId="48" applyFont="1" applyFill="1" applyBorder="1" applyAlignment="1" applyProtection="1">
      <alignment horizontal="center" vertical="center"/>
      <protection/>
    </xf>
    <xf numFmtId="38" fontId="14" fillId="35" borderId="100" xfId="48" applyFont="1" applyFill="1" applyBorder="1" applyAlignment="1" applyProtection="1">
      <alignment horizontal="distributed" vertical="center"/>
      <protection/>
    </xf>
    <xf numFmtId="38" fontId="14" fillId="35" borderId="115" xfId="48" applyFont="1" applyFill="1" applyBorder="1" applyAlignment="1" applyProtection="1">
      <alignment horizontal="distributed" vertical="center"/>
      <protection/>
    </xf>
    <xf numFmtId="38" fontId="14" fillId="35" borderId="59" xfId="48" applyFont="1" applyFill="1" applyBorder="1" applyAlignment="1" applyProtection="1">
      <alignment horizontal="distributed" vertical="center"/>
      <protection/>
    </xf>
    <xf numFmtId="38" fontId="14" fillId="35" borderId="75" xfId="48" applyFont="1" applyFill="1" applyBorder="1" applyAlignment="1" applyProtection="1">
      <alignment horizontal="distributed" vertical="center"/>
      <protection/>
    </xf>
    <xf numFmtId="38" fontId="14" fillId="35" borderId="45" xfId="48" applyFont="1" applyFill="1" applyBorder="1" applyAlignment="1" applyProtection="1">
      <alignment horizontal="distributed" vertical="center"/>
      <protection/>
    </xf>
    <xf numFmtId="38" fontId="14" fillId="35" borderId="26" xfId="48" applyFont="1" applyFill="1" applyBorder="1" applyAlignment="1" applyProtection="1">
      <alignment horizontal="distributed" vertical="center"/>
      <protection/>
    </xf>
    <xf numFmtId="222" fontId="14" fillId="0" borderId="40" xfId="48" applyNumberFormat="1" applyFont="1" applyFill="1" applyBorder="1" applyAlignment="1" applyProtection="1">
      <alignment vertical="center" shrinkToFit="1"/>
      <protection/>
    </xf>
    <xf numFmtId="222" fontId="14" fillId="0" borderId="43" xfId="48" applyNumberFormat="1" applyFont="1" applyFill="1" applyBorder="1" applyAlignment="1" applyProtection="1">
      <alignment vertical="center" shrinkToFit="1"/>
      <protection/>
    </xf>
    <xf numFmtId="220" fontId="14" fillId="0" borderId="48" xfId="48" applyNumberFormat="1" applyFont="1" applyFill="1" applyBorder="1" applyAlignment="1" applyProtection="1">
      <alignment horizontal="center" vertical="center" shrinkToFit="1"/>
      <protection/>
    </xf>
    <xf numFmtId="38" fontId="14" fillId="0" borderId="41" xfId="48" applyFont="1" applyFill="1" applyBorder="1" applyAlignment="1" applyProtection="1">
      <alignment horizontal="center" vertical="center"/>
      <protection/>
    </xf>
    <xf numFmtId="38" fontId="14" fillId="0" borderId="41" xfId="48" applyFont="1" applyFill="1" applyBorder="1" applyAlignment="1" applyProtection="1">
      <alignment horizontal="center" vertical="center" wrapText="1"/>
      <protection/>
    </xf>
    <xf numFmtId="38" fontId="14" fillId="0" borderId="30" xfId="48" applyFont="1" applyFill="1" applyBorder="1" applyAlignment="1" applyProtection="1">
      <alignment horizontal="center" vertical="center" wrapText="1"/>
      <protection/>
    </xf>
    <xf numFmtId="38" fontId="14" fillId="0" borderId="34" xfId="48" applyFont="1" applyFill="1" applyBorder="1" applyAlignment="1" applyProtection="1">
      <alignment horizontal="center" vertical="center"/>
      <protection/>
    </xf>
    <xf numFmtId="38" fontId="14" fillId="0" borderId="31" xfId="48" applyFont="1" applyFill="1" applyBorder="1" applyAlignment="1" applyProtection="1">
      <alignment horizontal="center" vertical="center"/>
      <protection/>
    </xf>
    <xf numFmtId="221" fontId="14" fillId="0" borderId="53" xfId="48" applyNumberFormat="1" applyFont="1" applyFill="1" applyBorder="1" applyAlignment="1" applyProtection="1">
      <alignment vertical="center" shrinkToFit="1"/>
      <protection/>
    </xf>
    <xf numFmtId="221" fontId="14" fillId="0" borderId="14" xfId="48" applyNumberFormat="1" applyFont="1" applyFill="1" applyBorder="1" applyAlignment="1" applyProtection="1">
      <alignment vertical="center" shrinkToFit="1"/>
      <protection/>
    </xf>
    <xf numFmtId="38" fontId="14" fillId="0" borderId="48" xfId="48" applyFont="1" applyFill="1" applyBorder="1" applyAlignment="1" applyProtection="1">
      <alignment horizontal="center" vertical="center" wrapText="1"/>
      <protection/>
    </xf>
    <xf numFmtId="38" fontId="14" fillId="0" borderId="37" xfId="48" applyFont="1" applyFill="1" applyBorder="1" applyAlignment="1" applyProtection="1">
      <alignment horizontal="center" vertical="center" wrapText="1"/>
      <protection/>
    </xf>
    <xf numFmtId="38" fontId="14" fillId="0" borderId="172" xfId="48" applyFont="1" applyFill="1" applyBorder="1" applyAlignment="1" applyProtection="1">
      <alignment horizontal="center" vertical="center"/>
      <protection/>
    </xf>
    <xf numFmtId="38" fontId="14" fillId="0" borderId="12" xfId="48" applyFont="1" applyFill="1" applyBorder="1" applyAlignment="1" applyProtection="1">
      <alignment horizontal="center" vertical="center" wrapText="1"/>
      <protection/>
    </xf>
    <xf numFmtId="38" fontId="14" fillId="0" borderId="18" xfId="48" applyFont="1" applyFill="1" applyBorder="1" applyAlignment="1" applyProtection="1">
      <alignment horizontal="center" vertical="center" wrapText="1"/>
      <protection/>
    </xf>
    <xf numFmtId="38" fontId="42" fillId="0" borderId="12" xfId="48" applyFont="1" applyFill="1" applyBorder="1" applyAlignment="1" applyProtection="1">
      <alignment horizontal="center" vertical="center" wrapText="1"/>
      <protection/>
    </xf>
    <xf numFmtId="38" fontId="42" fillId="0" borderId="18" xfId="48" applyFont="1" applyFill="1" applyBorder="1" applyAlignment="1" applyProtection="1">
      <alignment horizontal="center" vertical="center" wrapText="1"/>
      <protection/>
    </xf>
    <xf numFmtId="38" fontId="14" fillId="0" borderId="58" xfId="48" applyFont="1" applyFill="1" applyBorder="1" applyAlignment="1" applyProtection="1">
      <alignment horizontal="center" vertical="center"/>
      <protection/>
    </xf>
    <xf numFmtId="38" fontId="14" fillId="0" borderId="148" xfId="48" applyFont="1" applyFill="1" applyBorder="1" applyAlignment="1" applyProtection="1">
      <alignment horizontal="center" vertical="center"/>
      <protection/>
    </xf>
    <xf numFmtId="38" fontId="14" fillId="0" borderId="149" xfId="48" applyFont="1" applyFill="1" applyBorder="1" applyAlignment="1" applyProtection="1">
      <alignment horizontal="left" vertical="center" wrapText="1"/>
      <protection/>
    </xf>
    <xf numFmtId="38" fontId="14" fillId="0" borderId="150" xfId="48" applyFont="1" applyFill="1" applyBorder="1" applyAlignment="1" applyProtection="1">
      <alignment horizontal="left" vertical="center" wrapText="1"/>
      <protection/>
    </xf>
    <xf numFmtId="38" fontId="14" fillId="0" borderId="168" xfId="48" applyFont="1" applyFill="1" applyBorder="1" applyAlignment="1" applyProtection="1">
      <alignment horizontal="left" vertical="center" wrapText="1"/>
      <protection/>
    </xf>
    <xf numFmtId="38" fontId="14" fillId="0" borderId="169" xfId="48" applyFont="1" applyFill="1" applyBorder="1" applyAlignment="1" applyProtection="1">
      <alignment horizontal="left" vertical="center" wrapText="1"/>
      <protection/>
    </xf>
    <xf numFmtId="38" fontId="14" fillId="0" borderId="53" xfId="48" applyFont="1" applyFill="1" applyBorder="1" applyAlignment="1" applyProtection="1">
      <alignment horizontal="center" vertical="center" wrapText="1"/>
      <protection/>
    </xf>
    <xf numFmtId="38" fontId="14" fillId="0" borderId="29" xfId="48" applyFont="1" applyFill="1" applyBorder="1" applyAlignment="1" applyProtection="1">
      <alignment horizontal="center" vertical="center" wrapText="1"/>
      <protection/>
    </xf>
    <xf numFmtId="38" fontId="14" fillId="0" borderId="54" xfId="48" applyFont="1" applyFill="1" applyBorder="1" applyAlignment="1" applyProtection="1">
      <alignment horizontal="center" vertical="center" wrapText="1"/>
      <protection/>
    </xf>
    <xf numFmtId="38" fontId="14" fillId="0" borderId="55" xfId="48" applyFont="1" applyFill="1" applyBorder="1" applyAlignment="1" applyProtection="1">
      <alignment horizontal="center" vertical="center" wrapText="1"/>
      <protection/>
    </xf>
    <xf numFmtId="38" fontId="14" fillId="0" borderId="143" xfId="48" applyFont="1" applyFill="1" applyBorder="1" applyAlignment="1" applyProtection="1">
      <alignment horizontal="center" vertical="center" wrapText="1"/>
      <protection/>
    </xf>
    <xf numFmtId="38" fontId="17" fillId="0" borderId="12" xfId="48" applyFont="1" applyFill="1" applyBorder="1" applyAlignment="1" applyProtection="1">
      <alignment horizontal="center" vertical="center" wrapText="1"/>
      <protection/>
    </xf>
    <xf numFmtId="38" fontId="17" fillId="0" borderId="18" xfId="48" applyFont="1" applyFill="1" applyBorder="1" applyAlignment="1" applyProtection="1">
      <alignment horizontal="center" vertical="center" wrapText="1"/>
      <protection/>
    </xf>
    <xf numFmtId="38" fontId="16" fillId="0" borderId="12" xfId="48" applyFont="1" applyFill="1" applyBorder="1" applyAlignment="1" applyProtection="1">
      <alignment horizontal="center" vertical="center" wrapText="1"/>
      <protection/>
    </xf>
    <xf numFmtId="38" fontId="16" fillId="0" borderId="18" xfId="48" applyFont="1" applyFill="1" applyBorder="1" applyAlignment="1" applyProtection="1">
      <alignment horizontal="center" vertical="center" wrapText="1"/>
      <protection/>
    </xf>
    <xf numFmtId="179" fontId="12" fillId="0" borderId="23" xfId="0" applyNumberFormat="1" applyFont="1" applyFill="1" applyBorder="1" applyAlignment="1">
      <alignment horizontal="center" vertical="center"/>
    </xf>
    <xf numFmtId="179" fontId="12" fillId="0" borderId="80" xfId="0" applyNumberFormat="1" applyFont="1" applyFill="1" applyBorder="1" applyAlignment="1">
      <alignment horizontal="center" vertical="center"/>
    </xf>
    <xf numFmtId="179" fontId="12" fillId="0" borderId="93" xfId="0" applyNumberFormat="1" applyFont="1" applyFill="1" applyBorder="1" applyAlignment="1">
      <alignment horizontal="center" vertical="center"/>
    </xf>
    <xf numFmtId="38" fontId="14" fillId="0" borderId="158" xfId="48" applyFont="1" applyFill="1" applyBorder="1" applyAlignment="1" applyProtection="1">
      <alignment horizontal="left" vertical="center" wrapText="1"/>
      <protection/>
    </xf>
    <xf numFmtId="0" fontId="12" fillId="0" borderId="161" xfId="0" applyFont="1" applyFill="1" applyBorder="1" applyAlignment="1">
      <alignment vertical="center" wrapText="1"/>
    </xf>
    <xf numFmtId="0" fontId="12" fillId="0" borderId="162" xfId="0" applyFont="1" applyFill="1" applyBorder="1" applyAlignment="1">
      <alignment vertical="center" wrapText="1"/>
    </xf>
    <xf numFmtId="0" fontId="12" fillId="0" borderId="163" xfId="0" applyFont="1" applyFill="1" applyBorder="1" applyAlignment="1">
      <alignment vertical="center" wrapText="1"/>
    </xf>
    <xf numFmtId="179" fontId="12" fillId="0" borderId="56" xfId="0" applyNumberFormat="1" applyFont="1" applyFill="1" applyBorder="1" applyAlignment="1">
      <alignment horizontal="distributed" vertical="center" indent="5"/>
    </xf>
    <xf numFmtId="179" fontId="12" fillId="0" borderId="32" xfId="0" applyNumberFormat="1" applyFont="1" applyFill="1" applyBorder="1" applyAlignment="1">
      <alignment horizontal="distributed" vertical="center" indent="5"/>
    </xf>
    <xf numFmtId="179" fontId="12" fillId="0" borderId="57" xfId="0" applyNumberFormat="1" applyFont="1" applyFill="1" applyBorder="1" applyAlignment="1">
      <alignment horizontal="distributed" vertical="center" indent="5"/>
    </xf>
    <xf numFmtId="179" fontId="12" fillId="0" borderId="71" xfId="0" applyNumberFormat="1" applyFont="1" applyFill="1" applyBorder="1" applyAlignment="1">
      <alignment horizontal="center" vertical="center"/>
    </xf>
    <xf numFmtId="179" fontId="12" fillId="0" borderId="30" xfId="0" applyNumberFormat="1" applyFont="1" applyFill="1" applyBorder="1" applyAlignment="1">
      <alignment horizontal="center" vertical="center"/>
    </xf>
    <xf numFmtId="179" fontId="12" fillId="0" borderId="21" xfId="0" applyNumberFormat="1" applyFont="1" applyFill="1" applyBorder="1" applyAlignment="1">
      <alignment horizontal="center" vertical="center"/>
    </xf>
    <xf numFmtId="38" fontId="14" fillId="0" borderId="76" xfId="48" applyFont="1" applyFill="1" applyBorder="1" applyAlignment="1" applyProtection="1">
      <alignment horizontal="center" vertical="center"/>
      <protection/>
    </xf>
    <xf numFmtId="0" fontId="0" fillId="0" borderId="79" xfId="0" applyFill="1" applyBorder="1" applyAlignment="1">
      <alignment horizontal="center" vertical="center"/>
    </xf>
    <xf numFmtId="0" fontId="0" fillId="0" borderId="51" xfId="0" applyFill="1" applyBorder="1" applyAlignment="1">
      <alignment horizontal="center" vertical="center"/>
    </xf>
    <xf numFmtId="0" fontId="12" fillId="0" borderId="153" xfId="0" applyFont="1" applyFill="1" applyBorder="1" applyAlignment="1">
      <alignment horizontal="center" vertical="center" textRotation="255"/>
    </xf>
    <xf numFmtId="0" fontId="12" fillId="0" borderId="142" xfId="0" applyFont="1" applyFill="1" applyBorder="1" applyAlignment="1">
      <alignment horizontal="center" vertical="center" textRotation="255"/>
    </xf>
    <xf numFmtId="0" fontId="12" fillId="0" borderId="91" xfId="0" applyFont="1" applyFill="1" applyBorder="1" applyAlignment="1">
      <alignment horizontal="center" vertical="center" textRotation="255"/>
    </xf>
    <xf numFmtId="0" fontId="12" fillId="35" borderId="75" xfId="0" applyFont="1" applyFill="1" applyBorder="1" applyAlignment="1">
      <alignment horizontal="distributed" vertical="center"/>
    </xf>
    <xf numFmtId="38" fontId="12" fillId="35" borderId="106" xfId="48" applyFont="1" applyFill="1" applyBorder="1" applyAlignment="1">
      <alignment horizontal="distributed" vertical="center"/>
    </xf>
    <xf numFmtId="38" fontId="12" fillId="35" borderId="105" xfId="48" applyFont="1" applyFill="1" applyBorder="1" applyAlignment="1">
      <alignment horizontal="distributed" vertical="center"/>
    </xf>
    <xf numFmtId="38" fontId="12" fillId="0" borderId="153" xfId="48" applyFont="1" applyFill="1" applyBorder="1" applyAlignment="1" applyProtection="1">
      <alignment horizontal="center" vertical="center" textRotation="255"/>
      <protection/>
    </xf>
    <xf numFmtId="0" fontId="117" fillId="0" borderId="142" xfId="0" applyFont="1" applyFill="1" applyBorder="1" applyAlignment="1">
      <alignment horizontal="center" vertical="center" textRotation="255"/>
    </xf>
    <xf numFmtId="0" fontId="12" fillId="35" borderId="56" xfId="0" applyFont="1" applyFill="1" applyBorder="1" applyAlignment="1">
      <alignment horizontal="distributed" vertical="center"/>
    </xf>
    <xf numFmtId="38" fontId="12" fillId="0" borderId="142" xfId="48" applyFont="1" applyFill="1" applyBorder="1" applyAlignment="1" applyProtection="1">
      <alignment horizontal="center" vertical="center" textRotation="255"/>
      <protection/>
    </xf>
    <xf numFmtId="38" fontId="12" fillId="0" borderId="91" xfId="48" applyFont="1" applyFill="1" applyBorder="1" applyAlignment="1" applyProtection="1">
      <alignment horizontal="center" vertical="center" textRotation="255"/>
      <protection/>
    </xf>
    <xf numFmtId="0" fontId="12" fillId="35" borderId="61" xfId="0" applyFont="1" applyFill="1" applyBorder="1" applyAlignment="1">
      <alignment horizontal="distributed" vertical="center"/>
    </xf>
    <xf numFmtId="0" fontId="13" fillId="0" borderId="73" xfId="0" applyFont="1" applyFill="1" applyBorder="1" applyAlignment="1">
      <alignment horizontal="center" vertical="center" shrinkToFit="1"/>
    </xf>
    <xf numFmtId="0" fontId="13" fillId="0" borderId="114" xfId="0" applyFont="1" applyFill="1" applyBorder="1" applyAlignment="1">
      <alignment horizontal="center" vertical="center" shrinkToFit="1"/>
    </xf>
    <xf numFmtId="0" fontId="13" fillId="0" borderId="145" xfId="0" applyFont="1" applyFill="1" applyBorder="1" applyAlignment="1">
      <alignment horizontal="distributed" vertical="center" indent="3" shrinkToFit="1"/>
    </xf>
    <xf numFmtId="0" fontId="13" fillId="0" borderId="55" xfId="0" applyFont="1" applyFill="1" applyBorder="1" applyAlignment="1">
      <alignment horizontal="distributed" vertical="center" indent="3" shrinkToFit="1"/>
    </xf>
    <xf numFmtId="0" fontId="13" fillId="0" borderId="143" xfId="0" applyFont="1" applyFill="1" applyBorder="1" applyAlignment="1">
      <alignment horizontal="distributed" vertical="center" indent="3" shrinkToFit="1"/>
    </xf>
    <xf numFmtId="0" fontId="13" fillId="0" borderId="21"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13" fillId="0" borderId="14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53" xfId="0" applyFont="1" applyFill="1" applyBorder="1" applyAlignment="1">
      <alignment horizontal="center" vertical="center" textRotation="255" wrapText="1"/>
    </xf>
    <xf numFmtId="0" fontId="13" fillId="0" borderId="142" xfId="0" applyFont="1" applyFill="1" applyBorder="1" applyAlignment="1">
      <alignment horizontal="center" vertical="center" textRotation="255" wrapText="1"/>
    </xf>
    <xf numFmtId="0" fontId="13" fillId="0" borderId="91" xfId="0" applyFont="1" applyFill="1" applyBorder="1" applyAlignment="1">
      <alignment horizontal="center" vertical="center" textRotation="255" wrapText="1"/>
    </xf>
    <xf numFmtId="0" fontId="13" fillId="0" borderId="153" xfId="0" applyFont="1" applyFill="1" applyBorder="1" applyAlignment="1">
      <alignment horizontal="center" vertical="center" textRotation="255"/>
    </xf>
    <xf numFmtId="0" fontId="13" fillId="0" borderId="142" xfId="0" applyFont="1" applyFill="1" applyBorder="1" applyAlignment="1">
      <alignment horizontal="center" vertical="center" textRotation="255"/>
    </xf>
    <xf numFmtId="0" fontId="119" fillId="0" borderId="142" xfId="0" applyFont="1" applyFill="1" applyBorder="1" applyAlignment="1">
      <alignment horizontal="center" vertical="center" textRotation="255"/>
    </xf>
    <xf numFmtId="0" fontId="13" fillId="0" borderId="91" xfId="0" applyFont="1" applyFill="1" applyBorder="1" applyAlignment="1">
      <alignment horizontal="center" vertical="center" textRotation="255"/>
    </xf>
    <xf numFmtId="0" fontId="13" fillId="0" borderId="23"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13" fillId="0" borderId="149" xfId="0" applyFont="1" applyFill="1" applyBorder="1" applyAlignment="1">
      <alignment vertical="top" wrapText="1"/>
    </xf>
    <xf numFmtId="0" fontId="13" fillId="0" borderId="173" xfId="0" applyFont="1" applyFill="1" applyBorder="1" applyAlignment="1">
      <alignment vertical="top" wrapText="1"/>
    </xf>
    <xf numFmtId="0" fontId="13" fillId="0" borderId="174" xfId="0" applyFont="1" applyFill="1" applyBorder="1" applyAlignment="1">
      <alignment vertical="top" wrapText="1"/>
    </xf>
    <xf numFmtId="0" fontId="13" fillId="0" borderId="175" xfId="0" applyFont="1" applyFill="1" applyBorder="1" applyAlignment="1">
      <alignment vertical="top" wrapText="1"/>
    </xf>
    <xf numFmtId="0" fontId="13" fillId="0" borderId="170" xfId="0" applyFont="1" applyFill="1" applyBorder="1" applyAlignment="1">
      <alignment vertical="top" wrapText="1"/>
    </xf>
    <xf numFmtId="0" fontId="13" fillId="0" borderId="176" xfId="0" applyFont="1" applyFill="1" applyBorder="1" applyAlignment="1">
      <alignment vertical="top" wrapText="1"/>
    </xf>
    <xf numFmtId="0" fontId="0" fillId="0" borderId="11" xfId="0" applyFont="1" applyFill="1" applyBorder="1" applyAlignment="1">
      <alignment/>
    </xf>
    <xf numFmtId="0" fontId="12" fillId="0" borderId="158" xfId="0" applyFont="1" applyFill="1" applyBorder="1" applyAlignment="1">
      <alignment vertical="top" wrapText="1"/>
    </xf>
    <xf numFmtId="0" fontId="12" fillId="0" borderId="159" xfId="0" applyFont="1" applyFill="1" applyBorder="1" applyAlignment="1">
      <alignment vertical="top" wrapText="1"/>
    </xf>
    <xf numFmtId="0" fontId="12" fillId="0" borderId="161" xfId="0" applyFont="1" applyFill="1" applyBorder="1" applyAlignment="1">
      <alignment vertical="top" wrapText="1"/>
    </xf>
    <xf numFmtId="0" fontId="12" fillId="0" borderId="162" xfId="0" applyFont="1" applyFill="1" applyBorder="1" applyAlignment="1">
      <alignment vertical="top" wrapText="1"/>
    </xf>
    <xf numFmtId="0" fontId="12" fillId="0" borderId="164" xfId="0" applyFont="1" applyFill="1" applyBorder="1" applyAlignment="1">
      <alignment vertical="top" wrapText="1"/>
    </xf>
    <xf numFmtId="0" fontId="12" fillId="0" borderId="165" xfId="0" applyFont="1" applyFill="1" applyBorder="1" applyAlignment="1">
      <alignment vertical="top" wrapText="1"/>
    </xf>
    <xf numFmtId="0" fontId="12" fillId="0" borderId="145" xfId="0" applyFont="1" applyFill="1" applyBorder="1" applyAlignment="1">
      <alignment horizontal="distributed" vertical="center" indent="6" shrinkToFit="1"/>
    </xf>
    <xf numFmtId="0" fontId="12" fillId="0" borderId="55" xfId="0" applyFont="1" applyFill="1" applyBorder="1" applyAlignment="1">
      <alignment horizontal="distributed" vertical="center" indent="6" shrinkToFit="1"/>
    </xf>
    <xf numFmtId="0" fontId="12" fillId="0" borderId="143" xfId="0" applyFont="1" applyFill="1" applyBorder="1" applyAlignment="1">
      <alignment horizontal="distributed" vertical="center" indent="6" shrinkToFit="1"/>
    </xf>
    <xf numFmtId="0" fontId="12" fillId="0" borderId="21"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78" xfId="0" applyFont="1" applyFill="1" applyBorder="1" applyAlignment="1">
      <alignment horizontal="distributed" vertical="center" shrinkToFit="1"/>
    </xf>
    <xf numFmtId="0" fontId="12" fillId="0" borderId="80" xfId="0" applyFont="1" applyFill="1" applyBorder="1" applyAlignment="1">
      <alignment horizontal="distributed" vertical="center" shrinkToFit="1"/>
    </xf>
    <xf numFmtId="0" fontId="12" fillId="0" borderId="93" xfId="0" applyFont="1" applyFill="1" applyBorder="1" applyAlignment="1">
      <alignment horizontal="distributed" vertical="center" shrinkToFit="1"/>
    </xf>
    <xf numFmtId="0" fontId="12" fillId="0" borderId="153" xfId="0" applyFont="1" applyFill="1" applyBorder="1" applyAlignment="1">
      <alignment horizontal="center" vertical="center" wrapText="1"/>
    </xf>
    <xf numFmtId="0" fontId="12" fillId="0" borderId="142"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12" fillId="0" borderId="76"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23" xfId="0" applyFont="1" applyFill="1" applyBorder="1" applyAlignment="1">
      <alignment horizontal="center" vertical="center" shrinkToFit="1"/>
    </xf>
    <xf numFmtId="0" fontId="12" fillId="0" borderId="80"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179" fontId="12" fillId="0" borderId="68" xfId="0" applyNumberFormat="1" applyFont="1" applyFill="1" applyBorder="1" applyAlignment="1">
      <alignment horizontal="center" vertical="center"/>
    </xf>
    <xf numFmtId="0" fontId="14" fillId="0" borderId="88" xfId="0" applyFont="1" applyFill="1" applyBorder="1" applyAlignment="1">
      <alignment horizontal="center" vertical="center" wrapText="1" shrinkToFit="1"/>
    </xf>
    <xf numFmtId="0" fontId="14" fillId="0" borderId="91" xfId="0" applyFont="1" applyFill="1" applyBorder="1" applyAlignment="1">
      <alignment horizontal="center" vertical="center" wrapText="1" shrinkToFit="1"/>
    </xf>
    <xf numFmtId="38" fontId="117" fillId="0" borderId="23" xfId="48" applyFont="1" applyFill="1" applyBorder="1" applyAlignment="1" applyProtection="1">
      <alignment horizontal="center" vertical="center"/>
      <protection/>
    </xf>
    <xf numFmtId="38" fontId="117" fillId="0" borderId="80" xfId="48" applyFont="1" applyFill="1" applyBorder="1" applyAlignment="1" applyProtection="1">
      <alignment horizontal="center" vertical="center"/>
      <protection/>
    </xf>
    <xf numFmtId="38" fontId="117" fillId="0" borderId="93" xfId="48" applyFont="1" applyFill="1" applyBorder="1" applyAlignment="1" applyProtection="1">
      <alignment horizontal="center" vertical="center"/>
      <protection/>
    </xf>
    <xf numFmtId="38" fontId="117" fillId="0" borderId="23" xfId="48" applyFont="1" applyFill="1" applyBorder="1" applyAlignment="1" applyProtection="1">
      <alignment horizontal="center" vertical="center" wrapText="1"/>
      <protection/>
    </xf>
    <xf numFmtId="38" fontId="117" fillId="0" borderId="80" xfId="48" applyFont="1" applyFill="1" applyBorder="1" applyAlignment="1" applyProtection="1">
      <alignment horizontal="center" vertical="center" wrapText="1"/>
      <protection/>
    </xf>
    <xf numFmtId="38" fontId="117" fillId="0" borderId="68" xfId="48" applyFont="1" applyFill="1" applyBorder="1" applyAlignment="1" applyProtection="1">
      <alignment horizontal="center" vertical="center" wrapText="1"/>
      <protection/>
    </xf>
    <xf numFmtId="38" fontId="4" fillId="0" borderId="11" xfId="48" applyFont="1" applyFill="1" applyBorder="1" applyAlignment="1" applyProtection="1">
      <alignment vertical="center" shrinkToFit="1"/>
      <protection/>
    </xf>
    <xf numFmtId="38" fontId="4" fillId="0" borderId="0" xfId="48" applyFont="1" applyFill="1" applyBorder="1" applyAlignment="1" applyProtection="1">
      <alignment vertical="center" shrinkToFit="1"/>
      <protection/>
    </xf>
    <xf numFmtId="38" fontId="117" fillId="0" borderId="41" xfId="48" applyFont="1" applyFill="1" applyBorder="1" applyAlignment="1" applyProtection="1">
      <alignment horizontal="center" vertical="center"/>
      <protection/>
    </xf>
    <xf numFmtId="38" fontId="117" fillId="0" borderId="30" xfId="48" applyFont="1" applyFill="1" applyBorder="1" applyAlignment="1" applyProtection="1">
      <alignment horizontal="center" vertical="center"/>
      <protection/>
    </xf>
    <xf numFmtId="38" fontId="117" fillId="0" borderId="153" xfId="48" applyFont="1" applyFill="1" applyBorder="1" applyAlignment="1" applyProtection="1">
      <alignment horizontal="center" vertical="center" textRotation="255" wrapText="1"/>
      <protection/>
    </xf>
    <xf numFmtId="38" fontId="117" fillId="0" borderId="142" xfId="48" applyFont="1" applyFill="1" applyBorder="1" applyAlignment="1" applyProtection="1">
      <alignment horizontal="center" vertical="center" textRotation="255" wrapText="1"/>
      <protection/>
    </xf>
    <xf numFmtId="38" fontId="117" fillId="0" borderId="91" xfId="48" applyFont="1" applyFill="1" applyBorder="1" applyAlignment="1" applyProtection="1">
      <alignment horizontal="center" vertical="center" textRotation="255" wrapText="1"/>
      <protection/>
    </xf>
    <xf numFmtId="38" fontId="117" fillId="0" borderId="158" xfId="48" applyFont="1" applyFill="1" applyBorder="1" applyAlignment="1" applyProtection="1">
      <alignment vertical="center" wrapText="1"/>
      <protection/>
    </xf>
    <xf numFmtId="0" fontId="117" fillId="0" borderId="159" xfId="0" applyFont="1" applyFill="1" applyBorder="1" applyAlignment="1">
      <alignment vertical="center"/>
    </xf>
    <xf numFmtId="0" fontId="117" fillId="0" borderId="160" xfId="0" applyFont="1" applyFill="1" applyBorder="1" applyAlignment="1">
      <alignment vertical="center"/>
    </xf>
    <xf numFmtId="0" fontId="117" fillId="0" borderId="161" xfId="0" applyFont="1" applyFill="1" applyBorder="1" applyAlignment="1">
      <alignment vertical="center"/>
    </xf>
    <xf numFmtId="0" fontId="117" fillId="0" borderId="162" xfId="0" applyFont="1" applyFill="1" applyBorder="1" applyAlignment="1">
      <alignment vertical="center"/>
    </xf>
    <xf numFmtId="0" fontId="117" fillId="0" borderId="163" xfId="0" applyFont="1" applyFill="1" applyBorder="1" applyAlignment="1">
      <alignment vertical="center"/>
    </xf>
    <xf numFmtId="0" fontId="117" fillId="0" borderId="164" xfId="0" applyFont="1" applyFill="1" applyBorder="1" applyAlignment="1">
      <alignment vertical="center"/>
    </xf>
    <xf numFmtId="0" fontId="117" fillId="0" borderId="165" xfId="0" applyFont="1" applyFill="1" applyBorder="1" applyAlignment="1">
      <alignment vertical="center"/>
    </xf>
    <xf numFmtId="0" fontId="117" fillId="0" borderId="166" xfId="0" applyFont="1" applyFill="1" applyBorder="1" applyAlignment="1">
      <alignment vertical="center"/>
    </xf>
    <xf numFmtId="0" fontId="117" fillId="0" borderId="91" xfId="0" applyFont="1" applyFill="1" applyBorder="1" applyAlignment="1">
      <alignment horizontal="center" vertical="center" textRotation="255" wrapText="1"/>
    </xf>
    <xf numFmtId="38" fontId="117" fillId="33" borderId="41" xfId="48" applyFont="1" applyFill="1" applyBorder="1" applyAlignment="1" applyProtection="1">
      <alignment horizontal="center" vertical="center"/>
      <protection/>
    </xf>
    <xf numFmtId="38" fontId="117" fillId="33" borderId="30" xfId="48" applyFont="1" applyFill="1" applyBorder="1" applyAlignment="1" applyProtection="1">
      <alignment horizontal="center" vertical="center"/>
      <protection/>
    </xf>
    <xf numFmtId="38" fontId="117" fillId="0" borderId="76" xfId="48" applyFont="1" applyFill="1" applyBorder="1" applyAlignment="1" applyProtection="1">
      <alignment horizontal="center" vertical="center"/>
      <protection/>
    </xf>
    <xf numFmtId="38" fontId="117" fillId="0" borderId="79" xfId="48" applyFont="1" applyFill="1" applyBorder="1" applyAlignment="1" applyProtection="1">
      <alignment horizontal="center" vertical="center"/>
      <protection/>
    </xf>
    <xf numFmtId="38" fontId="117" fillId="0" borderId="51" xfId="48" applyFont="1" applyFill="1" applyBorder="1" applyAlignment="1" applyProtection="1">
      <alignment horizontal="center" vertical="center"/>
      <protection/>
    </xf>
    <xf numFmtId="38" fontId="117" fillId="0" borderId="54" xfId="48" applyFont="1" applyFill="1" applyBorder="1" applyAlignment="1" applyProtection="1">
      <alignment horizontal="distributed" vertical="center" indent="6"/>
      <protection/>
    </xf>
    <xf numFmtId="38" fontId="117" fillId="0" borderId="55" xfId="48" applyFont="1" applyFill="1" applyBorder="1" applyAlignment="1" applyProtection="1">
      <alignment horizontal="distributed" vertical="center" indent="6"/>
      <protection/>
    </xf>
    <xf numFmtId="38" fontId="117" fillId="0" borderId="56" xfId="48" applyFont="1" applyFill="1" applyBorder="1" applyAlignment="1" applyProtection="1">
      <alignment horizontal="distributed" vertical="center" indent="6"/>
      <protection/>
    </xf>
    <xf numFmtId="38" fontId="117" fillId="0" borderId="22" xfId="48" applyFont="1" applyFill="1" applyBorder="1" applyAlignment="1" applyProtection="1">
      <alignment horizontal="center" vertical="center" wrapText="1"/>
      <protection/>
    </xf>
    <xf numFmtId="38" fontId="117" fillId="0" borderId="29" xfId="48" applyFont="1" applyFill="1" applyBorder="1" applyAlignment="1" applyProtection="1">
      <alignment horizontal="center" vertical="center"/>
      <protection/>
    </xf>
    <xf numFmtId="38" fontId="117" fillId="0" borderId="14" xfId="48" applyFont="1" applyFill="1" applyBorder="1" applyAlignment="1" applyProtection="1">
      <alignment horizontal="center" vertical="center" wrapText="1"/>
      <protection/>
    </xf>
    <xf numFmtId="38" fontId="117" fillId="0" borderId="21" xfId="48" applyFont="1" applyFill="1" applyBorder="1" applyAlignment="1" applyProtection="1">
      <alignment horizontal="center" vertical="center"/>
      <protection/>
    </xf>
    <xf numFmtId="38" fontId="117" fillId="0" borderId="22" xfId="48" applyFont="1" applyFill="1" applyBorder="1" applyAlignment="1" applyProtection="1">
      <alignment horizontal="center" vertical="center"/>
      <protection/>
    </xf>
    <xf numFmtId="38" fontId="117" fillId="0" borderId="68" xfId="48" applyFont="1" applyFill="1" applyBorder="1" applyAlignment="1" applyProtection="1">
      <alignment horizontal="center" vertical="center"/>
      <protection/>
    </xf>
    <xf numFmtId="0" fontId="121" fillId="0" borderId="145" xfId="0" applyFont="1" applyFill="1" applyBorder="1" applyAlignment="1">
      <alignment horizontal="distributed" vertical="center" indent="4" shrinkToFit="1"/>
    </xf>
    <xf numFmtId="0" fontId="121" fillId="0" borderId="55" xfId="0" applyFont="1" applyFill="1" applyBorder="1" applyAlignment="1">
      <alignment horizontal="distributed" vertical="center" indent="4" shrinkToFit="1"/>
    </xf>
    <xf numFmtId="0" fontId="97" fillId="0" borderId="55" xfId="0" applyFont="1" applyFill="1" applyBorder="1" applyAlignment="1">
      <alignment horizontal="distributed" vertical="center" indent="4" shrinkToFit="1"/>
    </xf>
    <xf numFmtId="0" fontId="97" fillId="0" borderId="143" xfId="0" applyFont="1" applyFill="1" applyBorder="1" applyAlignment="1">
      <alignment horizontal="distributed" vertical="center" indent="4" shrinkToFit="1"/>
    </xf>
    <xf numFmtId="0" fontId="121" fillId="0" borderId="23" xfId="0" applyFont="1" applyFill="1" applyBorder="1" applyAlignment="1">
      <alignment horizontal="distributed" vertical="center" indent="4" shrinkToFit="1"/>
    </xf>
    <xf numFmtId="0" fontId="121" fillId="0" borderId="80" xfId="0" applyFont="1" applyFill="1" applyBorder="1" applyAlignment="1">
      <alignment horizontal="distributed" vertical="center" indent="4" shrinkToFit="1"/>
    </xf>
    <xf numFmtId="0" fontId="121" fillId="0" borderId="93" xfId="0" applyFont="1" applyFill="1" applyBorder="1" applyAlignment="1">
      <alignment horizontal="distributed" vertical="center" indent="4" shrinkToFit="1"/>
    </xf>
    <xf numFmtId="0" fontId="121" fillId="0" borderId="78" xfId="0" applyFont="1" applyFill="1" applyBorder="1" applyAlignment="1">
      <alignment horizontal="distributed" vertical="center" indent="4" shrinkToFit="1"/>
    </xf>
    <xf numFmtId="0" fontId="121" fillId="0" borderId="21" xfId="0" applyFont="1" applyFill="1" applyBorder="1" applyAlignment="1">
      <alignment horizontal="center" vertical="center" shrinkToFit="1"/>
    </xf>
    <xf numFmtId="0" fontId="121" fillId="0" borderId="72" xfId="0" applyFont="1" applyFill="1" applyBorder="1" applyAlignment="1">
      <alignment horizontal="center" vertical="center" wrapText="1"/>
    </xf>
    <xf numFmtId="0" fontId="121" fillId="0" borderId="73" xfId="0" applyFont="1" applyFill="1" applyBorder="1" applyAlignment="1">
      <alignment horizontal="center" vertical="center" wrapText="1"/>
    </xf>
    <xf numFmtId="0" fontId="121" fillId="0" borderId="114" xfId="0" applyFont="1" applyFill="1" applyBorder="1" applyAlignment="1">
      <alignment horizontal="center" vertical="center" wrapText="1"/>
    </xf>
    <xf numFmtId="0" fontId="121" fillId="0" borderId="153" xfId="0" applyFont="1" applyFill="1" applyBorder="1" applyAlignment="1">
      <alignment horizontal="center" vertical="center" wrapText="1"/>
    </xf>
    <xf numFmtId="0" fontId="121" fillId="0" borderId="142" xfId="0" applyFont="1" applyFill="1" applyBorder="1" applyAlignment="1">
      <alignment horizontal="center" vertical="center" wrapText="1"/>
    </xf>
    <xf numFmtId="0" fontId="121" fillId="0" borderId="91" xfId="0" applyFont="1" applyFill="1" applyBorder="1" applyAlignment="1">
      <alignment horizontal="center" vertical="center" wrapText="1"/>
    </xf>
    <xf numFmtId="0" fontId="121" fillId="0" borderId="153" xfId="0" applyFont="1" applyFill="1" applyBorder="1" applyAlignment="1">
      <alignment horizontal="center" vertical="center"/>
    </xf>
    <xf numFmtId="0" fontId="121" fillId="0" borderId="38" xfId="0" applyFont="1" applyFill="1" applyBorder="1" applyAlignment="1">
      <alignment horizontal="center" vertical="center"/>
    </xf>
    <xf numFmtId="0" fontId="121" fillId="0" borderId="158" xfId="0" applyFont="1" applyFill="1" applyBorder="1" applyAlignment="1">
      <alignment vertical="top" wrapText="1"/>
    </xf>
    <xf numFmtId="0" fontId="121" fillId="0" borderId="159" xfId="0" applyFont="1" applyFill="1" applyBorder="1" applyAlignment="1">
      <alignment vertical="top" wrapText="1"/>
    </xf>
    <xf numFmtId="0" fontId="121" fillId="0" borderId="161" xfId="0" applyFont="1" applyFill="1" applyBorder="1" applyAlignment="1">
      <alignment vertical="top" wrapText="1"/>
    </xf>
    <xf numFmtId="0" fontId="121" fillId="0" borderId="162" xfId="0" applyFont="1" applyFill="1" applyBorder="1" applyAlignment="1">
      <alignment vertical="top" wrapText="1"/>
    </xf>
    <xf numFmtId="0" fontId="121" fillId="0" borderId="164" xfId="0" applyFont="1" applyFill="1" applyBorder="1" applyAlignment="1">
      <alignment vertical="top" wrapText="1"/>
    </xf>
    <xf numFmtId="0" fontId="121" fillId="0" borderId="165" xfId="0" applyFont="1" applyFill="1" applyBorder="1" applyAlignment="1">
      <alignment vertical="top" wrapText="1"/>
    </xf>
    <xf numFmtId="0" fontId="121" fillId="0" borderId="54" xfId="0" applyFont="1" applyFill="1" applyBorder="1" applyAlignment="1">
      <alignment horizontal="distributed" vertical="center" indent="4" shrinkToFit="1"/>
    </xf>
    <xf numFmtId="38" fontId="5" fillId="0" borderId="31" xfId="48" applyFont="1" applyFill="1" applyBorder="1" applyAlignment="1" applyProtection="1">
      <alignment horizontal="left" vertical="center"/>
      <protection/>
    </xf>
    <xf numFmtId="0" fontId="118" fillId="0" borderId="54" xfId="61" applyFont="1" applyFill="1" applyBorder="1" applyAlignment="1">
      <alignment horizontal="distributed" vertical="center" indent="8"/>
      <protection/>
    </xf>
    <xf numFmtId="0" fontId="120" fillId="0" borderId="55" xfId="0" applyFont="1" applyFill="1" applyBorder="1" applyAlignment="1">
      <alignment horizontal="distributed" vertical="center" indent="8"/>
    </xf>
    <xf numFmtId="0" fontId="120" fillId="0" borderId="143" xfId="0" applyFont="1" applyFill="1" applyBorder="1" applyAlignment="1">
      <alignment horizontal="distributed" vertical="center" indent="8"/>
    </xf>
    <xf numFmtId="38" fontId="119" fillId="0" borderId="23" xfId="48" applyFont="1" applyFill="1" applyBorder="1" applyAlignment="1">
      <alignment horizontal="center" vertical="center" shrinkToFit="1"/>
    </xf>
    <xf numFmtId="38" fontId="119" fillId="0" borderId="68" xfId="48" applyFont="1" applyFill="1" applyBorder="1" applyAlignment="1">
      <alignment horizontal="center" vertical="center" shrinkToFit="1"/>
    </xf>
    <xf numFmtId="0" fontId="119" fillId="0" borderId="23" xfId="61" applyFont="1" applyFill="1" applyBorder="1" applyAlignment="1">
      <alignment horizontal="center" vertical="center" wrapText="1"/>
      <protection/>
    </xf>
    <xf numFmtId="0" fontId="119" fillId="0" borderId="68" xfId="61" applyFont="1" applyFill="1" applyBorder="1" applyAlignment="1">
      <alignment horizontal="center" vertical="center" wrapText="1"/>
      <protection/>
    </xf>
    <xf numFmtId="0" fontId="119" fillId="0" borderId="93" xfId="61" applyFont="1" applyFill="1" applyBorder="1" applyAlignment="1">
      <alignment horizontal="center" vertical="center" wrapText="1"/>
      <protection/>
    </xf>
    <xf numFmtId="38" fontId="119" fillId="0" borderId="80" xfId="48" applyFont="1" applyFill="1" applyBorder="1" applyAlignment="1">
      <alignment horizontal="center" vertical="center" shrinkToFit="1"/>
    </xf>
    <xf numFmtId="38" fontId="117" fillId="0" borderId="76" xfId="48" applyFont="1" applyFill="1" applyBorder="1" applyAlignment="1" applyProtection="1">
      <alignment horizontal="distributed" vertical="center"/>
      <protection/>
    </xf>
    <xf numFmtId="38" fontId="117" fillId="0" borderId="79" xfId="48" applyFont="1" applyFill="1" applyBorder="1" applyAlignment="1" applyProtection="1">
      <alignment horizontal="distributed" vertical="center"/>
      <protection/>
    </xf>
    <xf numFmtId="38" fontId="117" fillId="0" borderId="51" xfId="48" applyFont="1" applyFill="1" applyBorder="1" applyAlignment="1" applyProtection="1">
      <alignment horizontal="distributed" vertical="center"/>
      <protection/>
    </xf>
    <xf numFmtId="38" fontId="117" fillId="0" borderId="153" xfId="48" applyFont="1" applyFill="1" applyBorder="1" applyAlignment="1" applyProtection="1">
      <alignment horizontal="center" vertical="center" textRotation="255"/>
      <protection/>
    </xf>
    <xf numFmtId="38" fontId="117" fillId="0" borderId="142" xfId="48" applyFont="1" applyFill="1" applyBorder="1" applyAlignment="1" applyProtection="1">
      <alignment horizontal="center" vertical="center" textRotation="255"/>
      <protection/>
    </xf>
    <xf numFmtId="38" fontId="117" fillId="0" borderId="91" xfId="48" applyFont="1" applyFill="1" applyBorder="1" applyAlignment="1" applyProtection="1">
      <alignment horizontal="center" vertical="center" textRotation="255"/>
      <protection/>
    </xf>
    <xf numFmtId="38" fontId="12" fillId="35" borderId="28" xfId="48" applyFont="1" applyFill="1" applyBorder="1" applyAlignment="1" applyProtection="1">
      <alignment horizontal="distributed" vertical="center"/>
      <protection/>
    </xf>
    <xf numFmtId="38" fontId="12" fillId="35" borderId="71" xfId="48" applyFont="1" applyFill="1" applyBorder="1" applyAlignment="1" applyProtection="1">
      <alignment horizontal="distributed" vertical="center"/>
      <protection/>
    </xf>
    <xf numFmtId="38" fontId="117" fillId="0" borderId="153" xfId="48" applyFont="1" applyFill="1" applyBorder="1" applyAlignment="1">
      <alignment vertical="center" textRotation="255"/>
    </xf>
    <xf numFmtId="38" fontId="117" fillId="0" borderId="142" xfId="48" applyFont="1" applyFill="1" applyBorder="1" applyAlignment="1">
      <alignment vertical="center" textRotation="255"/>
    </xf>
    <xf numFmtId="38" fontId="117" fillId="0" borderId="91" xfId="48" applyFont="1" applyFill="1" applyBorder="1" applyAlignment="1">
      <alignment vertical="center" textRotation="255"/>
    </xf>
    <xf numFmtId="38" fontId="117" fillId="0" borderId="153" xfId="48" applyFont="1" applyFill="1" applyBorder="1" applyAlignment="1">
      <alignment horizontal="center" vertical="center" textRotation="255"/>
    </xf>
    <xf numFmtId="38" fontId="117" fillId="0" borderId="142" xfId="48" applyFont="1" applyFill="1" applyBorder="1" applyAlignment="1">
      <alignment horizontal="center" vertical="center" textRotation="255"/>
    </xf>
    <xf numFmtId="38" fontId="117" fillId="0" borderId="91" xfId="48" applyFont="1" applyFill="1" applyBorder="1" applyAlignment="1">
      <alignment horizontal="center" vertical="center" textRotation="255"/>
    </xf>
    <xf numFmtId="38" fontId="118" fillId="0" borderId="54" xfId="48" applyFont="1" applyFill="1" applyBorder="1" applyAlignment="1">
      <alignment horizontal="center" vertical="center"/>
    </xf>
    <xf numFmtId="38" fontId="118" fillId="0" borderId="55" xfId="48" applyFont="1" applyFill="1" applyBorder="1" applyAlignment="1">
      <alignment horizontal="center" vertical="center"/>
    </xf>
    <xf numFmtId="0" fontId="118" fillId="0" borderId="55" xfId="0" applyFont="1" applyFill="1" applyBorder="1" applyAlignment="1">
      <alignment horizontal="center" vertical="center"/>
    </xf>
    <xf numFmtId="0" fontId="118" fillId="0" borderId="56" xfId="0" applyFont="1" applyFill="1" applyBorder="1" applyAlignment="1">
      <alignment horizontal="center" vertical="center"/>
    </xf>
    <xf numFmtId="38" fontId="117" fillId="0" borderId="38" xfId="48" applyFont="1" applyFill="1" applyBorder="1" applyAlignment="1">
      <alignment horizontal="distributed" vertical="center"/>
    </xf>
    <xf numFmtId="0" fontId="117" fillId="0" borderId="116" xfId="0" applyFont="1" applyFill="1" applyBorder="1" applyAlignment="1">
      <alignment horizontal="distributed" vertical="center"/>
    </xf>
    <xf numFmtId="0" fontId="117" fillId="0" borderId="59" xfId="0" applyFont="1" applyFill="1" applyBorder="1" applyAlignment="1">
      <alignment horizontal="distributed" vertical="center"/>
    </xf>
    <xf numFmtId="0" fontId="117" fillId="0" borderId="118" xfId="0" applyFont="1" applyFill="1" applyBorder="1" applyAlignment="1">
      <alignment horizontal="distributed" vertical="center"/>
    </xf>
    <xf numFmtId="38" fontId="118" fillId="0" borderId="23" xfId="48" applyFont="1" applyFill="1" applyBorder="1" applyAlignment="1" applyProtection="1">
      <alignment horizontal="center" vertical="center" shrinkToFit="1"/>
      <protection/>
    </xf>
    <xf numFmtId="38" fontId="118" fillId="0" borderId="68" xfId="48" applyFont="1" applyFill="1" applyBorder="1" applyAlignment="1" applyProtection="1">
      <alignment horizontal="center" vertical="center" shrinkToFit="1"/>
      <protection/>
    </xf>
    <xf numFmtId="38" fontId="118" fillId="0" borderId="23" xfId="48" applyFont="1" applyFill="1" applyBorder="1" applyAlignment="1">
      <alignment horizontal="center" vertical="center" shrinkToFit="1"/>
    </xf>
    <xf numFmtId="38" fontId="118" fillId="0" borderId="68" xfId="48" applyFont="1" applyFill="1" applyBorder="1" applyAlignment="1">
      <alignment horizontal="center" vertical="center" shrinkToFit="1"/>
    </xf>
    <xf numFmtId="38" fontId="118" fillId="0" borderId="29" xfId="48" applyFont="1" applyFill="1" applyBorder="1" applyAlignment="1" applyProtection="1">
      <alignment horizontal="center" vertical="center" wrapText="1"/>
      <protection/>
    </xf>
    <xf numFmtId="38" fontId="118" fillId="0" borderId="52" xfId="48" applyFont="1" applyFill="1" applyBorder="1" applyAlignment="1" applyProtection="1">
      <alignment horizontal="center" vertical="center" wrapText="1"/>
      <protection/>
    </xf>
    <xf numFmtId="38" fontId="118" fillId="0" borderId="76" xfId="48" applyFont="1" applyFill="1" applyBorder="1" applyAlignment="1" applyProtection="1">
      <alignment horizontal="center" vertical="center"/>
      <protection/>
    </xf>
    <xf numFmtId="38" fontId="118" fillId="0" borderId="79" xfId="48" applyFont="1" applyFill="1" applyBorder="1" applyAlignment="1" applyProtection="1">
      <alignment horizontal="center" vertical="center"/>
      <protection/>
    </xf>
    <xf numFmtId="38" fontId="118" fillId="0" borderId="51" xfId="48" applyFont="1" applyFill="1" applyBorder="1" applyAlignment="1" applyProtection="1">
      <alignment horizontal="center" vertical="center"/>
      <protection/>
    </xf>
    <xf numFmtId="38" fontId="12" fillId="35" borderId="23" xfId="48" applyFont="1" applyFill="1" applyBorder="1" applyAlignment="1" applyProtection="1">
      <alignment horizontal="distributed" vertical="center" shrinkToFit="1"/>
      <protection/>
    </xf>
    <xf numFmtId="38" fontId="12" fillId="35" borderId="68" xfId="48" applyFont="1" applyFill="1" applyBorder="1" applyAlignment="1" applyProtection="1">
      <alignment horizontal="distributed" vertical="center" shrinkToFit="1"/>
      <protection/>
    </xf>
    <xf numFmtId="38" fontId="12" fillId="35" borderId="45" xfId="48" applyFont="1" applyFill="1" applyBorder="1" applyAlignment="1" applyProtection="1">
      <alignment horizontal="distributed" vertical="center" shrinkToFit="1"/>
      <protection/>
    </xf>
    <xf numFmtId="38" fontId="12" fillId="35" borderId="26" xfId="48" applyFont="1" applyFill="1" applyBorder="1" applyAlignment="1" applyProtection="1">
      <alignment horizontal="distributed" vertical="center" shrinkToFit="1"/>
      <protection/>
    </xf>
    <xf numFmtId="38" fontId="12" fillId="35" borderId="106" xfId="48" applyFont="1" applyFill="1" applyBorder="1" applyAlignment="1" applyProtection="1">
      <alignment horizontal="distributed" vertical="center" shrinkToFit="1"/>
      <protection/>
    </xf>
    <xf numFmtId="38" fontId="12" fillId="35" borderId="105" xfId="48" applyFont="1" applyFill="1" applyBorder="1" applyAlignment="1" applyProtection="1">
      <alignment horizontal="distributed" vertical="center" shrinkToFit="1"/>
      <protection/>
    </xf>
    <xf numFmtId="38" fontId="117" fillId="33" borderId="41" xfId="48" applyFont="1" applyFill="1" applyBorder="1" applyAlignment="1" applyProtection="1">
      <alignment horizontal="center" vertical="center" shrinkToFit="1"/>
      <protection/>
    </xf>
    <xf numFmtId="38" fontId="117" fillId="33" borderId="30" xfId="48" applyFont="1" applyFill="1" applyBorder="1" applyAlignment="1" applyProtection="1">
      <alignment horizontal="center" vertical="center" shrinkToFit="1"/>
      <protection/>
    </xf>
    <xf numFmtId="38" fontId="12" fillId="35" borderId="54" xfId="48" applyFont="1" applyFill="1" applyBorder="1" applyAlignment="1" applyProtection="1">
      <alignment horizontal="distributed" vertical="center" shrinkToFit="1"/>
      <protection/>
    </xf>
    <xf numFmtId="38" fontId="12" fillId="35" borderId="56" xfId="48" applyFont="1" applyFill="1" applyBorder="1" applyAlignment="1" applyProtection="1">
      <alignment horizontal="distributed" vertical="center" shrinkToFit="1"/>
      <protection/>
    </xf>
    <xf numFmtId="38" fontId="117" fillId="0" borderId="41" xfId="48" applyFont="1" applyFill="1" applyBorder="1" applyAlignment="1" applyProtection="1">
      <alignment horizontal="center" vertical="center" shrinkToFit="1"/>
      <protection/>
    </xf>
    <xf numFmtId="38" fontId="117" fillId="0" borderId="30" xfId="48" applyFont="1" applyFill="1" applyBorder="1" applyAlignment="1" applyProtection="1">
      <alignment horizontal="center" vertical="center" shrinkToFit="1"/>
      <protection/>
    </xf>
    <xf numFmtId="38" fontId="12" fillId="35" borderId="28" xfId="48" applyFont="1" applyFill="1" applyBorder="1" applyAlignment="1" applyProtection="1">
      <alignment horizontal="distributed" vertical="center" shrinkToFit="1"/>
      <protection/>
    </xf>
    <xf numFmtId="38" fontId="12" fillId="35" borderId="71" xfId="48" applyFont="1" applyFill="1" applyBorder="1" applyAlignment="1" applyProtection="1">
      <alignment horizontal="distributed" vertical="center" shrinkToFit="1"/>
      <protection/>
    </xf>
    <xf numFmtId="57" fontId="12" fillId="0" borderId="0" xfId="0" applyNumberFormat="1" applyFont="1" applyFill="1" applyBorder="1" applyAlignment="1">
      <alignment horizontal="right"/>
    </xf>
    <xf numFmtId="38" fontId="44" fillId="0" borderId="158" xfId="48" applyFont="1" applyFill="1" applyBorder="1" applyAlignment="1">
      <alignment vertical="center" wrapText="1"/>
    </xf>
    <xf numFmtId="0" fontId="45" fillId="0" borderId="160" xfId="0" applyFont="1" applyFill="1" applyBorder="1" applyAlignment="1">
      <alignment vertical="center" wrapText="1"/>
    </xf>
    <xf numFmtId="0" fontId="45" fillId="0" borderId="164" xfId="0" applyFont="1" applyFill="1" applyBorder="1" applyAlignment="1">
      <alignment vertical="center" wrapText="1"/>
    </xf>
    <xf numFmtId="0" fontId="45" fillId="0" borderId="166" xfId="0" applyFont="1" applyFill="1" applyBorder="1" applyAlignment="1">
      <alignment vertical="center" wrapText="1"/>
    </xf>
    <xf numFmtId="0" fontId="44" fillId="0" borderId="53" xfId="0" applyFont="1" applyFill="1" applyBorder="1" applyAlignment="1">
      <alignment horizontal="center" vertical="center"/>
    </xf>
    <xf numFmtId="0" fontId="44" fillId="0" borderId="14" xfId="0" applyFont="1" applyFill="1" applyBorder="1" applyAlignment="1">
      <alignment horizontal="center" vertical="center"/>
    </xf>
    <xf numFmtId="0" fontId="13" fillId="0" borderId="53" xfId="0" applyNumberFormat="1" applyFont="1" applyFill="1" applyBorder="1" applyAlignment="1" quotePrefix="1">
      <alignment horizontal="center" vertical="distributed" textRotation="255"/>
    </xf>
    <xf numFmtId="0" fontId="13" fillId="0" borderId="14" xfId="0" applyNumberFormat="1" applyFont="1" applyFill="1" applyBorder="1" applyAlignment="1" quotePrefix="1">
      <alignment horizontal="center" vertical="distributed" textRotation="255"/>
    </xf>
    <xf numFmtId="0" fontId="13" fillId="0" borderId="54" xfId="0" applyFont="1" applyFill="1" applyBorder="1" applyAlignment="1">
      <alignment horizontal="distributed" vertical="center"/>
    </xf>
    <xf numFmtId="0" fontId="13" fillId="0" borderId="55" xfId="0" applyFont="1" applyFill="1" applyBorder="1" applyAlignment="1">
      <alignment horizontal="distributed" vertical="center"/>
    </xf>
    <xf numFmtId="0" fontId="13" fillId="0" borderId="56" xfId="0" applyFont="1" applyFill="1" applyBorder="1" applyAlignment="1">
      <alignment horizontal="distributed" vertical="center"/>
    </xf>
    <xf numFmtId="0" fontId="13" fillId="0" borderId="48" xfId="0" applyNumberFormat="1" applyFont="1" applyFill="1" applyBorder="1" applyAlignment="1" quotePrefix="1">
      <alignment horizontal="center" vertical="distributed" textRotation="255"/>
    </xf>
    <xf numFmtId="0" fontId="13" fillId="0" borderId="37" xfId="0" applyNumberFormat="1" applyFont="1" applyFill="1" applyBorder="1" applyAlignment="1" quotePrefix="1">
      <alignment horizontal="center" vertical="distributed" textRotation="255"/>
    </xf>
    <xf numFmtId="0" fontId="44" fillId="0" borderId="153" xfId="0" applyFont="1" applyFill="1" applyBorder="1" applyAlignment="1">
      <alignment horizontal="center" vertical="center" textRotation="255"/>
    </xf>
    <xf numFmtId="0" fontId="44" fillId="0" borderId="142" xfId="0" applyFont="1" applyFill="1" applyBorder="1" applyAlignment="1">
      <alignment horizontal="center" vertical="center" textRotation="255"/>
    </xf>
    <xf numFmtId="0" fontId="44" fillId="0" borderId="91" xfId="0" applyFont="1" applyFill="1" applyBorder="1" applyAlignment="1">
      <alignment horizontal="center" vertical="center" textRotation="255"/>
    </xf>
    <xf numFmtId="37" fontId="44" fillId="0" borderId="153" xfId="0" applyNumberFormat="1" applyFont="1" applyFill="1" applyBorder="1" applyAlignment="1" applyProtection="1">
      <alignment horizontal="center" vertical="center" textRotation="255"/>
      <protection/>
    </xf>
    <xf numFmtId="37" fontId="44" fillId="0" borderId="142" xfId="0" applyNumberFormat="1" applyFont="1" applyFill="1" applyBorder="1" applyAlignment="1" applyProtection="1">
      <alignment horizontal="center" vertical="center" textRotation="255"/>
      <protection/>
    </xf>
    <xf numFmtId="37" fontId="44" fillId="0" borderId="91" xfId="0" applyNumberFormat="1" applyFont="1" applyFill="1" applyBorder="1" applyAlignment="1" applyProtection="1">
      <alignment horizontal="center" vertical="center" textRotation="255"/>
      <protection/>
    </xf>
    <xf numFmtId="0" fontId="44" fillId="0" borderId="22" xfId="0" applyFont="1" applyFill="1" applyBorder="1" applyAlignment="1">
      <alignment horizontal="distributed" vertical="center"/>
    </xf>
    <xf numFmtId="0" fontId="44" fillId="0" borderId="112" xfId="0" applyFont="1" applyFill="1" applyBorder="1" applyAlignment="1">
      <alignment horizontal="distributed" vertical="center"/>
    </xf>
    <xf numFmtId="181" fontId="44" fillId="0" borderId="76" xfId="48" applyNumberFormat="1" applyFont="1" applyFill="1" applyBorder="1" applyAlignment="1" applyProtection="1">
      <alignment horizontal="center" vertical="center"/>
      <protection/>
    </xf>
    <xf numFmtId="181" fontId="44" fillId="0" borderId="51" xfId="48" applyNumberFormat="1" applyFont="1" applyFill="1" applyBorder="1" applyAlignment="1" applyProtection="1">
      <alignment horizontal="center" vertical="center"/>
      <protection/>
    </xf>
    <xf numFmtId="0" fontId="132" fillId="0" borderId="142" xfId="0" applyFont="1" applyFill="1" applyBorder="1" applyAlignment="1">
      <alignment horizontal="center" vertical="center" textRotation="255"/>
    </xf>
    <xf numFmtId="37" fontId="132" fillId="33" borderId="22" xfId="0" applyNumberFormat="1" applyFont="1" applyFill="1" applyBorder="1" applyAlignment="1" applyProtection="1">
      <alignment horizontal="distributed" vertical="center"/>
      <protection/>
    </xf>
    <xf numFmtId="37" fontId="44" fillId="33" borderId="29" xfId="0" applyNumberFormat="1" applyFont="1" applyFill="1" applyBorder="1" applyAlignment="1" applyProtection="1">
      <alignment horizontal="distributed" vertical="center"/>
      <protection/>
    </xf>
    <xf numFmtId="38" fontId="44" fillId="0" borderId="22" xfId="48" applyFont="1" applyFill="1" applyBorder="1" applyAlignment="1" applyProtection="1">
      <alignment horizontal="distributed" vertical="center"/>
      <protection/>
    </xf>
    <xf numFmtId="38" fontId="44" fillId="0" borderId="29" xfId="48" applyFont="1" applyFill="1" applyBorder="1" applyAlignment="1" applyProtection="1">
      <alignment horizontal="distributed" vertical="center"/>
      <protection/>
    </xf>
    <xf numFmtId="38" fontId="44" fillId="0" borderId="61" xfId="48" applyFont="1" applyFill="1" applyBorder="1" applyAlignment="1" applyProtection="1">
      <alignment horizontal="distributed" vertical="center"/>
      <protection/>
    </xf>
    <xf numFmtId="37" fontId="44" fillId="33" borderId="53" xfId="0" applyNumberFormat="1" applyFont="1" applyFill="1" applyBorder="1" applyAlignment="1" applyProtection="1">
      <alignment horizontal="center" vertical="center"/>
      <protection/>
    </xf>
    <xf numFmtId="37" fontId="44" fillId="33" borderId="29" xfId="0" applyNumberFormat="1" applyFont="1" applyFill="1" applyBorder="1" applyAlignment="1" applyProtection="1">
      <alignment horizontal="center" vertical="center"/>
      <protection/>
    </xf>
    <xf numFmtId="0" fontId="133" fillId="0" borderId="142" xfId="0" applyFont="1" applyFill="1" applyBorder="1" applyAlignment="1">
      <alignment horizontal="distributed" vertical="center"/>
    </xf>
    <xf numFmtId="0" fontId="133" fillId="0" borderId="91" xfId="0" applyFont="1" applyFill="1" applyBorder="1" applyAlignment="1">
      <alignment horizontal="distributed" vertical="center"/>
    </xf>
    <xf numFmtId="0" fontId="133" fillId="0" borderId="29" xfId="0" applyFont="1" applyFill="1" applyBorder="1" applyAlignment="1">
      <alignment horizontal="distributed" vertical="center"/>
    </xf>
    <xf numFmtId="0" fontId="133" fillId="0" borderId="61" xfId="0" applyFont="1" applyFill="1" applyBorder="1" applyAlignment="1">
      <alignment horizontal="distributed" vertical="center"/>
    </xf>
    <xf numFmtId="38" fontId="117" fillId="0" borderId="158" xfId="48" applyFont="1" applyFill="1" applyBorder="1" applyAlignment="1">
      <alignment vertical="center" wrapText="1"/>
    </xf>
    <xf numFmtId="0" fontId="97" fillId="0" borderId="160" xfId="0" applyFont="1" applyFill="1" applyBorder="1" applyAlignment="1">
      <alignment vertical="center" wrapText="1"/>
    </xf>
    <xf numFmtId="0" fontId="97" fillId="0" borderId="164" xfId="0" applyFont="1" applyFill="1" applyBorder="1" applyAlignment="1">
      <alignment vertical="center" wrapText="1"/>
    </xf>
    <xf numFmtId="0" fontId="97" fillId="0" borderId="166" xfId="0" applyFont="1" applyFill="1" applyBorder="1" applyAlignment="1">
      <alignment vertical="center" wrapText="1"/>
    </xf>
    <xf numFmtId="0" fontId="121" fillId="0" borderId="53" xfId="0" applyFont="1" applyFill="1" applyBorder="1" applyAlignment="1">
      <alignment horizontal="center" vertical="center"/>
    </xf>
    <xf numFmtId="0" fontId="97" fillId="0" borderId="14" xfId="0" applyFont="1" applyFill="1" applyBorder="1" applyAlignment="1">
      <alignment/>
    </xf>
    <xf numFmtId="0" fontId="121" fillId="0" borderId="38" xfId="0" applyFont="1" applyFill="1" applyBorder="1" applyAlignment="1">
      <alignment vertical="distributed" textRotation="255"/>
    </xf>
    <xf numFmtId="0" fontId="121" fillId="0" borderId="41" xfId="0" applyFont="1" applyFill="1" applyBorder="1" applyAlignment="1">
      <alignment vertical="distributed" textRotation="255"/>
    </xf>
    <xf numFmtId="0" fontId="116" fillId="0" borderId="55" xfId="0" applyFont="1" applyFill="1" applyBorder="1" applyAlignment="1">
      <alignment horizontal="center" vertical="center"/>
    </xf>
    <xf numFmtId="0" fontId="116" fillId="0" borderId="56" xfId="0" applyFont="1" applyFill="1" applyBorder="1" applyAlignment="1">
      <alignment horizontal="center" vertical="center"/>
    </xf>
    <xf numFmtId="0" fontId="121" fillId="0" borderId="14" xfId="0" applyFont="1" applyFill="1" applyBorder="1" applyAlignment="1">
      <alignment vertical="distributed" textRotation="255"/>
    </xf>
    <xf numFmtId="0" fontId="121" fillId="0" borderId="48" xfId="0" applyFont="1" applyFill="1" applyBorder="1" applyAlignment="1">
      <alignment vertical="distributed" textRotation="255"/>
    </xf>
    <xf numFmtId="0" fontId="121" fillId="0" borderId="37" xfId="0" applyFont="1" applyFill="1" applyBorder="1" applyAlignment="1">
      <alignment vertical="distributed" textRotation="255"/>
    </xf>
    <xf numFmtId="181" fontId="133" fillId="0" borderId="76" xfId="48" applyNumberFormat="1" applyFont="1" applyFill="1" applyBorder="1" applyAlignment="1" applyProtection="1">
      <alignment horizontal="center" vertical="center"/>
      <protection/>
    </xf>
    <xf numFmtId="0" fontId="133" fillId="0" borderId="51" xfId="0" applyFont="1" applyFill="1" applyBorder="1" applyAlignment="1">
      <alignment horizontal="center" vertical="center"/>
    </xf>
    <xf numFmtId="0" fontId="121" fillId="0" borderId="53" xfId="0" applyFont="1" applyFill="1" applyBorder="1" applyAlignment="1">
      <alignment vertical="distributed" textRotation="255"/>
    </xf>
    <xf numFmtId="0" fontId="117" fillId="0" borderId="159" xfId="0" applyFont="1" applyFill="1" applyBorder="1" applyAlignment="1">
      <alignment vertical="center" wrapText="1"/>
    </xf>
    <xf numFmtId="0" fontId="117" fillId="0" borderId="160" xfId="0" applyFont="1" applyFill="1" applyBorder="1" applyAlignment="1">
      <alignment vertical="center" wrapText="1"/>
    </xf>
    <xf numFmtId="0" fontId="117" fillId="0" borderId="164" xfId="0" applyFont="1" applyFill="1" applyBorder="1" applyAlignment="1">
      <alignment vertical="center" wrapText="1"/>
    </xf>
    <xf numFmtId="0" fontId="117" fillId="0" borderId="165" xfId="0" applyFont="1" applyFill="1" applyBorder="1" applyAlignment="1">
      <alignment vertical="center" wrapText="1"/>
    </xf>
    <xf numFmtId="0" fontId="117" fillId="0" borderId="166" xfId="0" applyFont="1" applyFill="1" applyBorder="1" applyAlignment="1">
      <alignment vertical="center" wrapText="1"/>
    </xf>
    <xf numFmtId="38" fontId="117" fillId="0" borderId="34" xfId="48" applyFont="1" applyFill="1" applyBorder="1" applyAlignment="1" applyProtection="1">
      <alignment horizontal="distributed" vertical="center"/>
      <protection/>
    </xf>
    <xf numFmtId="0" fontId="97" fillId="0" borderId="31" xfId="0" applyFont="1" applyFill="1" applyBorder="1" applyAlignment="1">
      <alignment horizontal="distributed" vertical="center"/>
    </xf>
    <xf numFmtId="0" fontId="97" fillId="0" borderId="30" xfId="0" applyFont="1" applyFill="1" applyBorder="1" applyAlignment="1">
      <alignment horizontal="distributed" vertical="center"/>
    </xf>
    <xf numFmtId="38" fontId="25" fillId="0" borderId="0" xfId="48" applyFont="1" applyFill="1" applyAlignment="1">
      <alignment horizontal="center"/>
    </xf>
    <xf numFmtId="38" fontId="117" fillId="0" borderId="153" xfId="48" applyFont="1" applyFill="1" applyBorder="1" applyAlignment="1" applyProtection="1">
      <alignment horizontal="center" vertical="center" textRotation="255" shrinkToFit="1"/>
      <protection/>
    </xf>
    <xf numFmtId="38" fontId="117" fillId="0" borderId="142" xfId="48" applyFont="1" applyFill="1" applyBorder="1" applyAlignment="1" applyProtection="1">
      <alignment horizontal="center" vertical="center" textRotation="255" shrinkToFit="1"/>
      <protection/>
    </xf>
    <xf numFmtId="38" fontId="117" fillId="0" borderId="91" xfId="48" applyFont="1" applyFill="1" applyBorder="1" applyAlignment="1" applyProtection="1">
      <alignment horizontal="center" vertical="center" textRotation="255" shrinkToFit="1"/>
      <protection/>
    </xf>
    <xf numFmtId="0" fontId="12" fillId="35" borderId="67" xfId="0" applyFont="1" applyFill="1" applyBorder="1" applyAlignment="1">
      <alignment horizontal="distributed" vertical="center"/>
    </xf>
    <xf numFmtId="38" fontId="12" fillId="35" borderId="80" xfId="48" applyFont="1" applyFill="1" applyBorder="1" applyAlignment="1" applyProtection="1">
      <alignment horizontal="distributed" vertical="center"/>
      <protection/>
    </xf>
    <xf numFmtId="0" fontId="12" fillId="35" borderId="66" xfId="0" applyFont="1" applyFill="1" applyBorder="1" applyAlignment="1">
      <alignment horizontal="distributed" vertical="center"/>
    </xf>
    <xf numFmtId="38" fontId="2" fillId="35" borderId="106" xfId="48" applyFont="1" applyFill="1" applyBorder="1" applyAlignment="1" applyProtection="1">
      <alignment horizontal="distributed" vertical="center"/>
      <protection/>
    </xf>
    <xf numFmtId="38" fontId="2" fillId="35" borderId="122" xfId="48" applyFont="1" applyFill="1" applyBorder="1" applyAlignment="1" applyProtection="1">
      <alignment horizontal="distributed" vertical="center"/>
      <protection/>
    </xf>
    <xf numFmtId="0" fontId="12" fillId="35" borderId="54" xfId="0" applyFont="1" applyFill="1" applyBorder="1" applyAlignment="1">
      <alignment horizontal="distributed" vertical="center"/>
    </xf>
    <xf numFmtId="38" fontId="25" fillId="0" borderId="0" xfId="48" applyFont="1" applyFill="1" applyAlignment="1">
      <alignment vertical="center"/>
    </xf>
    <xf numFmtId="38" fontId="121" fillId="0" borderId="153" xfId="48" applyFont="1" applyFill="1" applyBorder="1" applyAlignment="1" applyProtection="1">
      <alignment horizontal="center" vertical="center" textRotation="255"/>
      <protection/>
    </xf>
    <xf numFmtId="38" fontId="121" fillId="0" borderId="142" xfId="48" applyFont="1" applyFill="1" applyBorder="1" applyAlignment="1" applyProtection="1">
      <alignment horizontal="center" vertical="center" textRotation="255"/>
      <protection/>
    </xf>
    <xf numFmtId="38" fontId="121" fillId="0" borderId="91" xfId="48" applyFont="1" applyFill="1" applyBorder="1" applyAlignment="1" applyProtection="1">
      <alignment horizontal="center" vertical="center" textRotation="255"/>
      <protection/>
    </xf>
    <xf numFmtId="0" fontId="12" fillId="35" borderId="55" xfId="0" applyFont="1" applyFill="1" applyBorder="1" applyAlignment="1">
      <alignment horizontal="distributed" vertical="center"/>
    </xf>
    <xf numFmtId="0" fontId="12" fillId="35" borderId="80" xfId="0" applyFont="1" applyFill="1" applyBorder="1" applyAlignment="1">
      <alignment horizontal="distributed" vertical="center"/>
    </xf>
    <xf numFmtId="0" fontId="2" fillId="35" borderId="28" xfId="0" applyFont="1" applyFill="1" applyBorder="1" applyAlignment="1" applyProtection="1">
      <alignment horizontal="center" vertical="center"/>
      <protection/>
    </xf>
    <xf numFmtId="0" fontId="2" fillId="35" borderId="71" xfId="0" applyFont="1" applyFill="1" applyBorder="1" applyAlignment="1" applyProtection="1">
      <alignment horizontal="center" vertical="center"/>
      <protection/>
    </xf>
    <xf numFmtId="0" fontId="2" fillId="35" borderId="45"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59" xfId="0" applyFont="1" applyFill="1" applyBorder="1" applyAlignment="1" applyProtection="1">
      <alignment horizontal="center" vertical="center"/>
      <protection/>
    </xf>
    <xf numFmtId="0" fontId="2" fillId="35" borderId="75" xfId="0" applyFont="1" applyFill="1" applyBorder="1" applyAlignment="1" applyProtection="1">
      <alignment horizontal="center" vertical="center"/>
      <protection/>
    </xf>
    <xf numFmtId="0" fontId="2" fillId="35" borderId="45" xfId="0" applyFont="1" applyFill="1" applyBorder="1" applyAlignment="1">
      <alignment horizontal="distributed" vertical="center"/>
    </xf>
    <xf numFmtId="0" fontId="2" fillId="35" borderId="26" xfId="0" applyFont="1" applyFill="1" applyBorder="1" applyAlignment="1">
      <alignment horizontal="distributed" vertical="center"/>
    </xf>
    <xf numFmtId="0" fontId="2" fillId="35" borderId="59" xfId="0" applyFont="1" applyFill="1" applyBorder="1" applyAlignment="1">
      <alignment horizontal="distributed" vertical="center"/>
    </xf>
    <xf numFmtId="0" fontId="2" fillId="35" borderId="75" xfId="0" applyFont="1" applyFill="1" applyBorder="1" applyAlignment="1">
      <alignment horizontal="distributed" vertical="center"/>
    </xf>
    <xf numFmtId="38" fontId="121" fillId="0" borderId="158" xfId="48" applyFont="1" applyFill="1" applyBorder="1" applyAlignment="1">
      <alignment horizontal="left" vertical="center" wrapText="1"/>
    </xf>
    <xf numFmtId="38" fontId="121" fillId="0" borderId="159" xfId="48" applyFont="1" applyFill="1" applyBorder="1" applyAlignment="1">
      <alignment horizontal="left" vertical="center" wrapText="1"/>
    </xf>
    <xf numFmtId="38" fontId="121" fillId="0" borderId="160" xfId="48" applyFont="1" applyFill="1" applyBorder="1" applyAlignment="1">
      <alignment horizontal="left" vertical="center" wrapText="1"/>
    </xf>
    <xf numFmtId="38" fontId="121" fillId="0" borderId="164" xfId="48" applyFont="1" applyFill="1" applyBorder="1" applyAlignment="1">
      <alignment horizontal="left" vertical="center" wrapText="1"/>
    </xf>
    <xf numFmtId="38" fontId="121" fillId="0" borderId="165" xfId="48" applyFont="1" applyFill="1" applyBorder="1" applyAlignment="1">
      <alignment horizontal="left" vertical="center" wrapText="1"/>
    </xf>
    <xf numFmtId="38" fontId="121" fillId="0" borderId="166" xfId="48" applyFont="1" applyFill="1" applyBorder="1" applyAlignment="1">
      <alignment horizontal="left" vertical="center" wrapText="1"/>
    </xf>
    <xf numFmtId="0" fontId="121" fillId="0" borderId="53" xfId="0" applyFont="1" applyFill="1" applyBorder="1" applyAlignment="1" applyProtection="1">
      <alignment horizontal="center" vertical="center"/>
      <protection/>
    </xf>
    <xf numFmtId="0" fontId="121" fillId="0" borderId="29" xfId="0" applyFont="1" applyFill="1" applyBorder="1" applyAlignment="1">
      <alignment horizontal="center" vertical="center"/>
    </xf>
    <xf numFmtId="0" fontId="117" fillId="0" borderId="54" xfId="0" applyFont="1" applyFill="1" applyBorder="1" applyAlignment="1" applyProtection="1">
      <alignment horizontal="center" vertical="center"/>
      <protection/>
    </xf>
    <xf numFmtId="0" fontId="117" fillId="0" borderId="55" xfId="0" applyFont="1" applyFill="1" applyBorder="1" applyAlignment="1">
      <alignment horizontal="center" vertical="center"/>
    </xf>
    <xf numFmtId="0" fontId="117" fillId="0" borderId="56" xfId="0" applyFont="1" applyFill="1" applyBorder="1" applyAlignment="1">
      <alignment horizontal="center" vertical="center"/>
    </xf>
    <xf numFmtId="38" fontId="121" fillId="0" borderId="76" xfId="48" applyFont="1" applyFill="1" applyBorder="1" applyAlignment="1" applyProtection="1">
      <alignment horizontal="center" vertical="center"/>
      <protection/>
    </xf>
    <xf numFmtId="38" fontId="121" fillId="0" borderId="79" xfId="48" applyFont="1" applyFill="1" applyBorder="1" applyAlignment="1" applyProtection="1">
      <alignment horizontal="center" vertical="center"/>
      <protection/>
    </xf>
    <xf numFmtId="38" fontId="121" fillId="0" borderId="51" xfId="48" applyFont="1" applyFill="1" applyBorder="1" applyAlignment="1" applyProtection="1">
      <alignment horizontal="center" vertical="center"/>
      <protection/>
    </xf>
    <xf numFmtId="38" fontId="2" fillId="35" borderId="54" xfId="48" applyFont="1" applyFill="1" applyBorder="1" applyAlignment="1" applyProtection="1">
      <alignment horizontal="distributed" vertical="center"/>
      <protection/>
    </xf>
    <xf numFmtId="0" fontId="2" fillId="35" borderId="56" xfId="0" applyFont="1" applyFill="1" applyBorder="1" applyAlignment="1">
      <alignment horizontal="distributed" vertical="center"/>
    </xf>
    <xf numFmtId="0" fontId="2" fillId="35" borderId="61" xfId="0" applyFont="1" applyFill="1" applyBorder="1" applyAlignment="1" applyProtection="1">
      <alignment horizontal="distributed" vertical="center"/>
      <protection/>
    </xf>
    <xf numFmtId="0" fontId="2" fillId="35" borderId="21" xfId="0" applyFont="1" applyFill="1" applyBorder="1" applyAlignment="1" applyProtection="1">
      <alignment horizontal="distributed" vertical="center"/>
      <protection/>
    </xf>
    <xf numFmtId="0" fontId="2" fillId="35" borderId="28" xfId="0" applyFont="1" applyFill="1" applyBorder="1" applyAlignment="1" applyProtection="1">
      <alignment horizontal="distributed" vertical="center"/>
      <protection/>
    </xf>
    <xf numFmtId="0" fontId="2" fillId="35" borderId="71" xfId="0" applyFont="1" applyFill="1" applyBorder="1" applyAlignment="1" applyProtection="1">
      <alignment horizontal="distributed" vertical="center"/>
      <protection/>
    </xf>
    <xf numFmtId="0" fontId="2" fillId="35" borderId="45" xfId="0" applyFont="1" applyFill="1" applyBorder="1" applyAlignment="1" applyProtection="1">
      <alignment horizontal="distributed" vertical="center"/>
      <protection/>
    </xf>
    <xf numFmtId="0" fontId="2" fillId="35" borderId="26" xfId="0" applyFont="1" applyFill="1" applyBorder="1" applyAlignment="1" applyProtection="1">
      <alignment horizontal="distributed" vertical="center"/>
      <protection/>
    </xf>
    <xf numFmtId="0" fontId="2" fillId="35" borderId="59" xfId="0" applyFont="1" applyFill="1" applyBorder="1" applyAlignment="1" applyProtection="1">
      <alignment horizontal="distributed" vertical="center"/>
      <protection/>
    </xf>
    <xf numFmtId="0" fontId="2" fillId="35" borderId="75" xfId="0" applyFont="1" applyFill="1" applyBorder="1" applyAlignment="1" applyProtection="1">
      <alignment horizontal="distributed" vertical="center"/>
      <protection/>
    </xf>
    <xf numFmtId="0" fontId="2" fillId="35" borderId="23" xfId="0" applyFont="1" applyFill="1" applyBorder="1" applyAlignment="1" applyProtection="1">
      <alignment horizontal="distributed" vertical="center"/>
      <protection/>
    </xf>
    <xf numFmtId="0" fontId="2" fillId="35" borderId="98" xfId="0" applyFont="1" applyFill="1" applyBorder="1" applyAlignment="1" applyProtection="1">
      <alignment horizontal="distributed" vertical="center"/>
      <protection/>
    </xf>
    <xf numFmtId="0" fontId="2" fillId="35" borderId="106" xfId="0" applyFont="1" applyFill="1" applyBorder="1" applyAlignment="1" applyProtection="1">
      <alignment horizontal="distributed" vertical="center"/>
      <protection/>
    </xf>
    <xf numFmtId="0" fontId="121" fillId="33" borderId="41" xfId="0" applyFont="1" applyFill="1" applyBorder="1" applyAlignment="1" applyProtection="1">
      <alignment horizontal="center" vertical="center"/>
      <protection/>
    </xf>
    <xf numFmtId="0" fontId="121" fillId="33" borderId="30" xfId="0" applyFont="1" applyFill="1" applyBorder="1" applyAlignment="1">
      <alignment horizontal="center" vertical="center"/>
    </xf>
    <xf numFmtId="0" fontId="2" fillId="35" borderId="54" xfId="0" applyFont="1" applyFill="1" applyBorder="1" applyAlignment="1" applyProtection="1">
      <alignment horizontal="distributed" vertical="center"/>
      <protection/>
    </xf>
    <xf numFmtId="0" fontId="2" fillId="35" borderId="21" xfId="0" applyFont="1" applyFill="1" applyBorder="1" applyAlignment="1">
      <alignment horizontal="distributed" vertical="center"/>
    </xf>
    <xf numFmtId="0" fontId="2" fillId="35" borderId="106" xfId="0" applyFont="1" applyFill="1" applyBorder="1" applyAlignment="1">
      <alignment horizontal="distributed" vertical="center"/>
    </xf>
    <xf numFmtId="0" fontId="2" fillId="35" borderId="105" xfId="0" applyFont="1" applyFill="1" applyBorder="1" applyAlignment="1">
      <alignment horizontal="distributed" vertical="center"/>
    </xf>
    <xf numFmtId="0" fontId="2" fillId="35" borderId="100" xfId="0" applyFont="1" applyFill="1" applyBorder="1" applyAlignment="1" applyProtection="1">
      <alignment horizontal="distributed" vertical="center"/>
      <protection/>
    </xf>
    <xf numFmtId="0" fontId="2" fillId="35" borderId="115" xfId="0" applyFont="1" applyFill="1" applyBorder="1" applyAlignment="1" applyProtection="1">
      <alignment horizontal="distributed" vertical="center"/>
      <protection/>
    </xf>
    <xf numFmtId="0" fontId="121" fillId="33" borderId="41" xfId="0" applyFont="1" applyFill="1" applyBorder="1" applyAlignment="1">
      <alignment horizontal="center" vertical="center"/>
    </xf>
    <xf numFmtId="0" fontId="121" fillId="0" borderId="153" xfId="0" applyFont="1" applyFill="1" applyBorder="1" applyAlignment="1">
      <alignment horizontal="center" vertical="center" textRotation="255"/>
    </xf>
    <xf numFmtId="0" fontId="121" fillId="0" borderId="142" xfId="0" applyFont="1" applyFill="1" applyBorder="1" applyAlignment="1">
      <alignment horizontal="center" vertical="center" textRotation="255"/>
    </xf>
    <xf numFmtId="0" fontId="121" fillId="0" borderId="91" xfId="0" applyFont="1" applyFill="1" applyBorder="1" applyAlignment="1">
      <alignment horizontal="center" vertical="center" textRotation="255"/>
    </xf>
    <xf numFmtId="0" fontId="121" fillId="0" borderId="41" xfId="0" applyFont="1" applyFill="1" applyBorder="1" applyAlignment="1">
      <alignment horizontal="center" vertical="center"/>
    </xf>
    <xf numFmtId="0" fontId="121" fillId="0" borderId="30" xfId="0" applyFont="1" applyFill="1" applyBorder="1" applyAlignment="1">
      <alignment horizontal="center" vertical="center"/>
    </xf>
    <xf numFmtId="0" fontId="2" fillId="35" borderId="38" xfId="0" applyFont="1" applyFill="1" applyBorder="1" applyAlignment="1" applyProtection="1">
      <alignment horizontal="distributed" vertical="center"/>
      <protection/>
    </xf>
    <xf numFmtId="0" fontId="2" fillId="35" borderId="50" xfId="0" applyFont="1" applyFill="1" applyBorder="1" applyAlignment="1">
      <alignment horizontal="distributed" vertical="center"/>
    </xf>
    <xf numFmtId="0" fontId="2" fillId="35" borderId="68" xfId="0" applyFont="1" applyFill="1" applyBorder="1" applyAlignment="1" applyProtection="1">
      <alignment horizontal="distributed" vertical="center"/>
      <protection/>
    </xf>
    <xf numFmtId="0" fontId="110" fillId="0" borderId="31" xfId="0" applyFont="1" applyFill="1" applyBorder="1" applyAlignment="1">
      <alignment horizontal="left" vertical="center" wrapText="1"/>
    </xf>
    <xf numFmtId="0" fontId="117" fillId="0" borderId="158" xfId="0" applyFont="1" applyFill="1" applyBorder="1" applyAlignment="1">
      <alignment vertical="top" wrapText="1"/>
    </xf>
    <xf numFmtId="0" fontId="117" fillId="0" borderId="160" xfId="0" applyFont="1" applyFill="1" applyBorder="1" applyAlignment="1">
      <alignment vertical="top" wrapText="1"/>
    </xf>
    <xf numFmtId="0" fontId="117" fillId="0" borderId="164" xfId="0" applyFont="1" applyFill="1" applyBorder="1" applyAlignment="1">
      <alignment vertical="top" wrapText="1"/>
    </xf>
    <xf numFmtId="0" fontId="117" fillId="0" borderId="166" xfId="0" applyFont="1" applyFill="1" applyBorder="1" applyAlignment="1">
      <alignment vertical="top" wrapText="1"/>
    </xf>
    <xf numFmtId="0" fontId="119" fillId="0" borderId="38" xfId="0" applyFont="1" applyFill="1" applyBorder="1" applyAlignment="1">
      <alignment horizontal="center" vertical="center" wrapText="1"/>
    </xf>
    <xf numFmtId="0" fontId="119" fillId="0" borderId="41" xfId="0" applyFont="1" applyFill="1" applyBorder="1" applyAlignment="1">
      <alignment horizontal="center" vertical="center"/>
    </xf>
    <xf numFmtId="0" fontId="119" fillId="0" borderId="54" xfId="0" applyFont="1" applyFill="1" applyBorder="1" applyAlignment="1">
      <alignment horizontal="center" vertical="center" wrapText="1"/>
    </xf>
    <xf numFmtId="0" fontId="119" fillId="0" borderId="56" xfId="0" applyFont="1" applyFill="1" applyBorder="1" applyAlignment="1">
      <alignment horizontal="center" vertical="center"/>
    </xf>
    <xf numFmtId="0" fontId="117" fillId="0" borderId="48" xfId="0" applyFont="1" applyFill="1" applyBorder="1" applyAlignment="1">
      <alignment horizontal="center" vertical="center"/>
    </xf>
    <xf numFmtId="0" fontId="117" fillId="0" borderId="37" xfId="0" applyFont="1" applyFill="1" applyBorder="1" applyAlignment="1">
      <alignment horizontal="center" vertical="center"/>
    </xf>
    <xf numFmtId="0" fontId="119" fillId="0" borderId="53" xfId="0" applyFont="1" applyFill="1" applyBorder="1" applyAlignment="1">
      <alignment horizontal="center" vertical="center" wrapText="1"/>
    </xf>
    <xf numFmtId="0" fontId="119" fillId="0" borderId="14" xfId="0" applyFont="1" applyFill="1" applyBorder="1" applyAlignment="1">
      <alignment horizontal="center" vertical="center"/>
    </xf>
    <xf numFmtId="0" fontId="117" fillId="0" borderId="25" xfId="0" applyFont="1" applyFill="1" applyBorder="1" applyAlignment="1">
      <alignment horizontal="center" vertical="center"/>
    </xf>
    <xf numFmtId="0" fontId="117" fillId="0" borderId="16" xfId="0" applyFont="1" applyFill="1" applyBorder="1" applyAlignment="1">
      <alignment horizontal="center" vertical="center"/>
    </xf>
    <xf numFmtId="0" fontId="117" fillId="0" borderId="153" xfId="0" applyFont="1" applyFill="1" applyBorder="1" applyAlignment="1">
      <alignment horizontal="center" vertical="center" wrapText="1"/>
    </xf>
    <xf numFmtId="0" fontId="117" fillId="0" borderId="142" xfId="0" applyFont="1" applyFill="1" applyBorder="1" applyAlignment="1">
      <alignment horizontal="center" vertical="center" wrapText="1"/>
    </xf>
    <xf numFmtId="0" fontId="117" fillId="0" borderId="91" xfId="0" applyFont="1" applyFill="1" applyBorder="1" applyAlignment="1">
      <alignment horizontal="center" vertical="center" wrapText="1"/>
    </xf>
    <xf numFmtId="0" fontId="117" fillId="0" borderId="153" xfId="0" applyFont="1" applyFill="1" applyBorder="1" applyAlignment="1">
      <alignment horizontal="center" vertical="center" textRotation="255" wrapText="1"/>
    </xf>
    <xf numFmtId="0" fontId="117" fillId="0" borderId="74" xfId="0" applyFont="1" applyFill="1" applyBorder="1" applyAlignment="1">
      <alignment horizontal="center" vertical="center" wrapText="1"/>
    </xf>
    <xf numFmtId="0" fontId="117" fillId="0" borderId="88" xfId="0" applyFont="1" applyFill="1" applyBorder="1" applyAlignment="1">
      <alignment horizontal="center" vertical="center" wrapText="1"/>
    </xf>
    <xf numFmtId="0" fontId="118" fillId="0" borderId="22" xfId="59" applyFont="1" applyFill="1" applyBorder="1" applyAlignment="1">
      <alignment horizontal="center" vertical="center" textRotation="255" wrapText="1"/>
      <protection/>
    </xf>
    <xf numFmtId="0" fontId="118" fillId="0" borderId="14" xfId="59" applyFont="1" applyFill="1" applyBorder="1" applyAlignment="1">
      <alignment horizontal="center" vertical="center" textRotation="255" wrapText="1"/>
      <protection/>
    </xf>
    <xf numFmtId="0" fontId="118" fillId="0" borderId="22" xfId="59" applyFont="1" applyFill="1" applyBorder="1" applyAlignment="1">
      <alignment vertical="center" textRotation="255" wrapText="1"/>
      <protection/>
    </xf>
    <xf numFmtId="0" fontId="118" fillId="0" borderId="14" xfId="59" applyFont="1" applyFill="1" applyBorder="1" applyAlignment="1">
      <alignment vertical="center" textRotation="255" wrapText="1"/>
      <protection/>
    </xf>
    <xf numFmtId="0" fontId="118" fillId="0" borderId="22" xfId="59" applyFont="1" applyFill="1" applyBorder="1" applyAlignment="1">
      <alignment vertical="top" textRotation="255" wrapText="1"/>
      <protection/>
    </xf>
    <xf numFmtId="0" fontId="118" fillId="0" borderId="14" xfId="59" applyFont="1" applyFill="1" applyBorder="1" applyAlignment="1">
      <alignment vertical="top" textRotation="255" wrapText="1"/>
      <protection/>
    </xf>
    <xf numFmtId="0" fontId="118" fillId="0" borderId="46" xfId="59" applyFont="1" applyFill="1" applyBorder="1" applyAlignment="1">
      <alignment vertical="center" textRotation="255" wrapText="1"/>
      <protection/>
    </xf>
    <xf numFmtId="0" fontId="118" fillId="0" borderId="37" xfId="59" applyFont="1" applyFill="1" applyBorder="1" applyAlignment="1">
      <alignment vertical="center" textRotation="255" wrapText="1"/>
      <protection/>
    </xf>
    <xf numFmtId="38" fontId="117" fillId="0" borderId="34" xfId="48" applyFont="1" applyFill="1" applyBorder="1" applyAlignment="1" applyProtection="1">
      <alignment horizontal="center" vertical="center"/>
      <protection/>
    </xf>
    <xf numFmtId="38" fontId="117" fillId="0" borderId="31" xfId="48" applyFont="1" applyFill="1" applyBorder="1" applyAlignment="1" applyProtection="1">
      <alignment horizontal="center" vertical="center"/>
      <protection/>
    </xf>
    <xf numFmtId="0" fontId="118" fillId="0" borderId="38" xfId="59" applyFont="1" applyFill="1" applyBorder="1" applyAlignment="1">
      <alignment vertical="center" textRotation="255"/>
      <protection/>
    </xf>
    <xf numFmtId="0" fontId="118" fillId="0" borderId="45" xfId="59" applyFont="1" applyFill="1" applyBorder="1" applyAlignment="1">
      <alignment vertical="center" textRotation="255"/>
      <protection/>
    </xf>
    <xf numFmtId="0" fontId="118" fillId="0" borderId="41" xfId="59" applyFont="1" applyFill="1" applyBorder="1" applyAlignment="1">
      <alignment vertical="center" textRotation="255"/>
      <protection/>
    </xf>
    <xf numFmtId="0" fontId="118" fillId="0" borderId="55" xfId="59" applyFont="1" applyFill="1" applyBorder="1" applyAlignment="1">
      <alignment vertical="center"/>
      <protection/>
    </xf>
    <xf numFmtId="0" fontId="118" fillId="0" borderId="56" xfId="59" applyFont="1" applyFill="1" applyBorder="1" applyAlignment="1">
      <alignment vertical="center"/>
      <protection/>
    </xf>
    <xf numFmtId="38" fontId="118" fillId="0" borderId="53" xfId="48" applyFont="1" applyFill="1" applyBorder="1" applyAlignment="1">
      <alignment vertical="top" textRotation="255" wrapText="1"/>
    </xf>
    <xf numFmtId="38" fontId="118" fillId="0" borderId="29" xfId="48" applyFont="1" applyFill="1" applyBorder="1" applyAlignment="1">
      <alignment vertical="top" textRotation="255" wrapText="1"/>
    </xf>
    <xf numFmtId="38" fontId="118" fillId="0" borderId="14" xfId="48" applyFont="1" applyFill="1" applyBorder="1" applyAlignment="1">
      <alignment vertical="top" textRotation="255" wrapText="1"/>
    </xf>
    <xf numFmtId="38" fontId="118" fillId="0" borderId="53" xfId="48" applyFont="1" applyFill="1" applyBorder="1" applyAlignment="1">
      <alignment vertical="center" textRotation="255" wrapText="1"/>
    </xf>
    <xf numFmtId="38" fontId="118" fillId="0" borderId="29" xfId="48" applyFont="1" applyFill="1" applyBorder="1" applyAlignment="1">
      <alignment vertical="center" textRotation="255" wrapText="1"/>
    </xf>
    <xf numFmtId="38" fontId="118" fillId="0" borderId="14" xfId="48" applyFont="1" applyFill="1" applyBorder="1" applyAlignment="1">
      <alignment vertical="center" textRotation="255" wrapText="1"/>
    </xf>
    <xf numFmtId="0" fontId="118" fillId="0" borderId="38" xfId="59" applyFont="1" applyFill="1" applyBorder="1" applyAlignment="1">
      <alignment horizontal="center" vertical="center"/>
      <protection/>
    </xf>
    <xf numFmtId="0" fontId="118" fillId="0" borderId="11" xfId="59" applyFont="1" applyFill="1" applyBorder="1" applyAlignment="1">
      <alignment horizontal="center" vertical="center"/>
      <protection/>
    </xf>
    <xf numFmtId="0" fontId="118" fillId="0" borderId="116" xfId="59" applyFont="1" applyFill="1" applyBorder="1" applyAlignment="1">
      <alignment horizontal="center" vertical="center"/>
      <protection/>
    </xf>
    <xf numFmtId="0" fontId="118" fillId="0" borderId="59" xfId="59" applyFont="1" applyFill="1" applyBorder="1" applyAlignment="1">
      <alignment horizontal="center" vertical="center"/>
      <protection/>
    </xf>
    <xf numFmtId="0" fontId="118" fillId="0" borderId="67" xfId="59" applyFont="1" applyFill="1" applyBorder="1" applyAlignment="1">
      <alignment horizontal="center" vertical="center"/>
      <protection/>
    </xf>
    <xf numFmtId="0" fontId="118" fillId="0" borderId="118" xfId="59" applyFont="1" applyFill="1" applyBorder="1" applyAlignment="1">
      <alignment horizontal="center" vertical="center"/>
      <protection/>
    </xf>
    <xf numFmtId="0" fontId="118" fillId="0" borderId="23" xfId="59" applyFont="1" applyFill="1" applyBorder="1" applyAlignment="1">
      <alignment horizontal="center" vertical="center" wrapText="1"/>
      <protection/>
    </xf>
    <xf numFmtId="0" fontId="118" fillId="0" borderId="80" xfId="59" applyFont="1" applyFill="1" applyBorder="1" applyAlignment="1">
      <alignment horizontal="center" vertical="center" wrapText="1"/>
      <protection/>
    </xf>
    <xf numFmtId="0" fontId="118" fillId="0" borderId="22" xfId="59" applyFont="1" applyFill="1" applyBorder="1" applyAlignment="1">
      <alignment horizontal="distributed" vertical="center" textRotation="255" wrapText="1"/>
      <protection/>
    </xf>
    <xf numFmtId="0" fontId="118" fillId="0" borderId="14" xfId="59" applyFont="1" applyFill="1" applyBorder="1" applyAlignment="1">
      <alignment horizontal="distributed" vertical="center" textRotation="255" wrapText="1"/>
      <protection/>
    </xf>
    <xf numFmtId="0" fontId="121" fillId="0" borderId="56" xfId="0" applyFont="1" applyFill="1" applyBorder="1" applyAlignment="1">
      <alignment horizontal="center" vertical="center" shrinkToFit="1"/>
    </xf>
    <xf numFmtId="0" fontId="121" fillId="0" borderId="54" xfId="0" applyFont="1" applyFill="1" applyBorder="1" applyAlignment="1">
      <alignment horizontal="center" vertical="center" shrinkToFit="1"/>
    </xf>
    <xf numFmtId="0" fontId="121" fillId="0" borderId="72" xfId="0" applyFont="1" applyFill="1" applyBorder="1" applyAlignment="1">
      <alignment horizontal="center" vertical="center" shrinkToFit="1"/>
    </xf>
    <xf numFmtId="0" fontId="121" fillId="0" borderId="57" xfId="0" applyFont="1" applyFill="1" applyBorder="1" applyAlignment="1">
      <alignment horizontal="center" vertical="center" shrinkToFit="1"/>
    </xf>
    <xf numFmtId="0" fontId="2" fillId="0" borderId="154" xfId="0" applyFont="1" applyFill="1" applyBorder="1" applyAlignment="1">
      <alignment horizontal="center" vertical="center" shrinkToFit="1"/>
    </xf>
    <xf numFmtId="0" fontId="2" fillId="0" borderId="143" xfId="0" applyFont="1" applyFill="1" applyBorder="1" applyAlignment="1">
      <alignment horizontal="center" vertical="center" shrinkToFit="1"/>
    </xf>
    <xf numFmtId="0" fontId="0" fillId="0" borderId="11" xfId="0" applyFill="1" applyBorder="1" applyAlignment="1">
      <alignment shrinkToFit="1"/>
    </xf>
    <xf numFmtId="0" fontId="110" fillId="0" borderId="0" xfId="0" applyFont="1" applyFill="1" applyAlignment="1">
      <alignment horizontal="left" vertical="center" shrinkToFit="1"/>
    </xf>
    <xf numFmtId="0" fontId="121" fillId="0" borderId="31" xfId="0" applyFont="1" applyFill="1" applyBorder="1" applyAlignment="1">
      <alignment horizontal="left" vertical="center" shrinkToFit="1"/>
    </xf>
    <xf numFmtId="0" fontId="121" fillId="0" borderId="149" xfId="0" applyFont="1" applyFill="1" applyBorder="1" applyAlignment="1">
      <alignment vertical="top" wrapText="1"/>
    </xf>
    <xf numFmtId="0" fontId="121" fillId="0" borderId="173" xfId="0" applyFont="1" applyFill="1" applyBorder="1" applyAlignment="1">
      <alignment vertical="top" wrapText="1"/>
    </xf>
    <xf numFmtId="0" fontId="121" fillId="0" borderId="170" xfId="0" applyFont="1" applyFill="1" applyBorder="1" applyAlignment="1">
      <alignment vertical="top" wrapText="1"/>
    </xf>
    <xf numFmtId="0" fontId="121" fillId="0" borderId="176" xfId="0" applyFont="1" applyFill="1" applyBorder="1" applyAlignment="1">
      <alignment vertical="top" wrapText="1"/>
    </xf>
    <xf numFmtId="0" fontId="117" fillId="0" borderId="72" xfId="0" applyFont="1" applyBorder="1" applyAlignment="1">
      <alignment horizontal="distributed" vertical="center" indent="2"/>
    </xf>
    <xf numFmtId="0" fontId="117" fillId="0" borderId="114" xfId="0" applyFont="1" applyBorder="1" applyAlignment="1">
      <alignment horizontal="distributed" vertical="center" indent="2"/>
    </xf>
    <xf numFmtId="38" fontId="117" fillId="0" borderId="32" xfId="48" applyFont="1" applyBorder="1" applyAlignment="1">
      <alignment horizontal="center" vertical="center"/>
    </xf>
    <xf numFmtId="38" fontId="117" fillId="0" borderId="57" xfId="48" applyFont="1" applyBorder="1" applyAlignment="1">
      <alignment horizontal="center" vertical="center"/>
    </xf>
    <xf numFmtId="38" fontId="117" fillId="0" borderId="13" xfId="48" applyFont="1" applyBorder="1" applyAlignment="1">
      <alignment horizontal="center" vertical="center"/>
    </xf>
    <xf numFmtId="38" fontId="117" fillId="0" borderId="24" xfId="48" applyFont="1" applyBorder="1" applyAlignment="1">
      <alignment horizontal="center" vertical="center"/>
    </xf>
    <xf numFmtId="220" fontId="12" fillId="0" borderId="21" xfId="48" applyNumberFormat="1" applyFont="1" applyFill="1" applyBorder="1" applyAlignment="1">
      <alignment horizontal="center" vertical="center"/>
    </xf>
    <xf numFmtId="220" fontId="0" fillId="0" borderId="35" xfId="0" applyNumberFormat="1" applyFont="1" applyFill="1" applyBorder="1" applyAlignment="1">
      <alignment horizontal="center" vertical="center"/>
    </xf>
    <xf numFmtId="0" fontId="117" fillId="0" borderId="72" xfId="0" applyFont="1" applyBorder="1" applyAlignment="1">
      <alignment horizontal="center" vertical="center"/>
    </xf>
    <xf numFmtId="0" fontId="117" fillId="0" borderId="114" xfId="0" applyFont="1" applyBorder="1" applyAlignment="1">
      <alignment horizontal="center" vertical="center"/>
    </xf>
    <xf numFmtId="0" fontId="117" fillId="0" borderId="32" xfId="0" applyFont="1" applyBorder="1" applyAlignment="1">
      <alignment horizontal="center" vertical="center"/>
    </xf>
    <xf numFmtId="0" fontId="117" fillId="0" borderId="57" xfId="0" applyFont="1" applyBorder="1" applyAlignment="1">
      <alignment horizontal="center" vertical="center"/>
    </xf>
    <xf numFmtId="220" fontId="12" fillId="0" borderId="61" xfId="48" applyNumberFormat="1" applyFont="1" applyFill="1" applyBorder="1" applyAlignment="1">
      <alignment horizontal="center" vertical="center"/>
    </xf>
    <xf numFmtId="220" fontId="0" fillId="0" borderId="60" xfId="0" applyNumberFormat="1" applyFont="1" applyFill="1" applyBorder="1" applyAlignment="1">
      <alignment horizontal="center" vertical="center"/>
    </xf>
    <xf numFmtId="220" fontId="12" fillId="0" borderId="23" xfId="48" applyNumberFormat="1" applyFont="1" applyFill="1" applyBorder="1" applyAlignment="1">
      <alignment horizontal="center" vertical="center"/>
    </xf>
    <xf numFmtId="220" fontId="12" fillId="0" borderId="93" xfId="48" applyNumberFormat="1" applyFont="1" applyFill="1" applyBorder="1" applyAlignment="1">
      <alignment horizontal="center" vertical="center"/>
    </xf>
    <xf numFmtId="0" fontId="117" fillId="0" borderId="120" xfId="0" applyFont="1" applyFill="1" applyBorder="1" applyAlignment="1">
      <alignment vertical="center"/>
    </xf>
    <xf numFmtId="0" fontId="0" fillId="0" borderId="71" xfId="0" applyBorder="1" applyAlignment="1">
      <alignment vertical="center"/>
    </xf>
    <xf numFmtId="0" fontId="117" fillId="0" borderId="78" xfId="0" applyFont="1" applyFill="1" applyBorder="1" applyAlignment="1">
      <alignment vertical="center"/>
    </xf>
    <xf numFmtId="0" fontId="117" fillId="0" borderId="68" xfId="0" applyFont="1" applyFill="1" applyBorder="1" applyAlignment="1">
      <alignment vertical="center"/>
    </xf>
    <xf numFmtId="0" fontId="117" fillId="0" borderId="177" xfId="0" applyFont="1" applyFill="1" applyBorder="1" applyAlignment="1">
      <alignment horizontal="center" vertical="center"/>
    </xf>
    <xf numFmtId="0" fontId="117" fillId="0" borderId="178" xfId="0" applyFont="1" applyFill="1" applyBorder="1" applyAlignment="1">
      <alignment horizontal="center" vertical="center"/>
    </xf>
    <xf numFmtId="0" fontId="117" fillId="0" borderId="71" xfId="0" applyFont="1" applyFill="1" applyBorder="1" applyAlignment="1">
      <alignment vertical="center"/>
    </xf>
    <xf numFmtId="0" fontId="97" fillId="0" borderId="68" xfId="0" applyFont="1" applyFill="1" applyBorder="1" applyAlignment="1">
      <alignment vertical="center"/>
    </xf>
    <xf numFmtId="0" fontId="117" fillId="0" borderId="153" xfId="0" applyFont="1" applyFill="1" applyBorder="1" applyAlignment="1">
      <alignment horizontal="center" vertical="center"/>
    </xf>
    <xf numFmtId="0" fontId="117" fillId="0" borderId="74" xfId="0" applyFont="1" applyFill="1" applyBorder="1" applyAlignment="1">
      <alignment horizontal="center" vertical="center"/>
    </xf>
    <xf numFmtId="0" fontId="117" fillId="0" borderId="54" xfId="0" applyFont="1" applyFill="1" applyBorder="1" applyAlignment="1">
      <alignment horizontal="distributed" indent="3"/>
    </xf>
    <xf numFmtId="0" fontId="117" fillId="0" borderId="143" xfId="0" applyFont="1" applyFill="1" applyBorder="1" applyAlignment="1">
      <alignment horizontal="distributed" indent="3"/>
    </xf>
    <xf numFmtId="0" fontId="117" fillId="0" borderId="113" xfId="0" applyFont="1" applyFill="1" applyBorder="1" applyAlignment="1">
      <alignment vertical="center"/>
    </xf>
    <xf numFmtId="0" fontId="97" fillId="0" borderId="105" xfId="0" applyFont="1" applyFill="1" applyBorder="1" applyAlignment="1">
      <alignment vertical="center"/>
    </xf>
    <xf numFmtId="0" fontId="117" fillId="0" borderId="72" xfId="0" applyFont="1" applyFill="1" applyBorder="1" applyAlignment="1">
      <alignment horizontal="center" vertical="center"/>
    </xf>
    <xf numFmtId="0" fontId="117" fillId="0" borderId="32" xfId="0" applyFont="1" applyFill="1" applyBorder="1" applyAlignment="1">
      <alignment horizontal="center" vertical="center"/>
    </xf>
    <xf numFmtId="0" fontId="117" fillId="0" borderId="145" xfId="0" applyFont="1" applyFill="1" applyBorder="1" applyAlignment="1">
      <alignment horizontal="center" vertical="center"/>
    </xf>
    <xf numFmtId="0" fontId="117" fillId="0" borderId="34" xfId="0" applyFont="1" applyFill="1" applyBorder="1" applyAlignment="1">
      <alignment horizontal="center" vertical="center"/>
    </xf>
    <xf numFmtId="0" fontId="117" fillId="0" borderId="3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3" xfId="0" applyFont="1" applyFill="1" applyBorder="1" applyAlignment="1">
      <alignment horizontal="center" vertical="center" textRotation="255" wrapText="1"/>
    </xf>
    <xf numFmtId="0" fontId="121" fillId="0" borderId="11" xfId="0" applyFont="1" applyFill="1" applyBorder="1" applyAlignment="1">
      <alignment vertical="center" shrinkToFit="1"/>
    </xf>
    <xf numFmtId="0" fontId="117" fillId="0" borderId="38" xfId="0" applyFont="1" applyFill="1" applyBorder="1" applyAlignment="1">
      <alignment horizontal="center" vertical="center" wrapText="1"/>
    </xf>
    <xf numFmtId="0" fontId="117" fillId="0" borderId="41" xfId="0" applyFont="1" applyFill="1" applyBorder="1" applyAlignment="1">
      <alignment horizontal="center" vertical="center"/>
    </xf>
    <xf numFmtId="0" fontId="8" fillId="0" borderId="22" xfId="60" applyFont="1" applyFill="1" applyBorder="1" applyAlignment="1">
      <alignment horizontal="center" vertical="center" shrinkToFit="1"/>
      <protection/>
    </xf>
    <xf numFmtId="0" fontId="8" fillId="0" borderId="29" xfId="60" applyFont="1" applyFill="1" applyBorder="1" applyAlignment="1">
      <alignment horizontal="center" vertical="center" shrinkToFit="1"/>
      <protection/>
    </xf>
    <xf numFmtId="0" fontId="8" fillId="0" borderId="61" xfId="60" applyFont="1" applyFill="1" applyBorder="1" applyAlignment="1">
      <alignment horizontal="center" vertical="center" shrinkToFit="1"/>
      <protection/>
    </xf>
    <xf numFmtId="0" fontId="8" fillId="0" borderId="22" xfId="60" applyFont="1" applyFill="1" applyBorder="1" applyAlignment="1">
      <alignment horizontal="center" vertical="center" wrapText="1" shrinkToFit="1"/>
      <protection/>
    </xf>
    <xf numFmtId="0" fontId="8" fillId="0" borderId="22" xfId="60" applyFont="1" applyFill="1" applyBorder="1" applyAlignment="1">
      <alignment horizontal="left" vertical="center" wrapText="1" shrinkToFit="1"/>
      <protection/>
    </xf>
    <xf numFmtId="0" fontId="8" fillId="0" borderId="29" xfId="60" applyFont="1" applyFill="1" applyBorder="1" applyAlignment="1">
      <alignment horizontal="left" vertical="center" wrapText="1" shrinkToFit="1"/>
      <protection/>
    </xf>
    <xf numFmtId="0" fontId="8" fillId="0" borderId="61" xfId="60" applyFont="1" applyFill="1" applyBorder="1" applyAlignment="1">
      <alignment horizontal="left" vertical="center" wrapText="1" shrinkToFit="1"/>
      <protection/>
    </xf>
    <xf numFmtId="0" fontId="56" fillId="0" borderId="22" xfId="60" applyFont="1" applyFill="1" applyBorder="1" applyAlignment="1">
      <alignment horizontal="left" vertical="center" wrapText="1" shrinkToFit="1"/>
      <protection/>
    </xf>
    <xf numFmtId="0" fontId="56" fillId="0" borderId="29" xfId="60" applyFont="1" applyFill="1" applyBorder="1" applyAlignment="1">
      <alignment horizontal="left" vertical="center" wrapText="1" shrinkToFit="1"/>
      <protection/>
    </xf>
    <xf numFmtId="0" fontId="56" fillId="0" borderId="61" xfId="60" applyFont="1" applyFill="1" applyBorder="1" applyAlignment="1">
      <alignment horizontal="left" vertical="center" wrapText="1" shrinkToFit="1"/>
      <protection/>
    </xf>
    <xf numFmtId="0" fontId="8" fillId="0" borderId="22" xfId="60" applyFont="1" applyFill="1" applyBorder="1" applyAlignment="1">
      <alignment horizontal="left" vertical="center" shrinkToFit="1"/>
      <protection/>
    </xf>
    <xf numFmtId="0" fontId="8" fillId="0" borderId="29" xfId="60" applyFont="1" applyFill="1" applyBorder="1" applyAlignment="1">
      <alignment horizontal="left" vertical="center" shrinkToFit="1"/>
      <protection/>
    </xf>
    <xf numFmtId="0" fontId="8" fillId="0" borderId="14" xfId="60" applyFont="1" applyFill="1" applyBorder="1" applyAlignment="1">
      <alignment horizontal="left" vertical="center" shrinkToFit="1"/>
      <protection/>
    </xf>
    <xf numFmtId="0" fontId="28" fillId="0" borderId="22" xfId="60" applyFont="1" applyFill="1" applyBorder="1" applyAlignment="1">
      <alignment horizontal="center" vertical="center" wrapText="1" shrinkToFit="1"/>
      <protection/>
    </xf>
    <xf numFmtId="0" fontId="28" fillId="0" borderId="29" xfId="60" applyFont="1" applyFill="1" applyBorder="1" applyAlignment="1">
      <alignment horizontal="center" vertical="center" wrapText="1" shrinkToFit="1"/>
      <protection/>
    </xf>
    <xf numFmtId="0" fontId="28" fillId="0" borderId="61" xfId="60" applyFont="1" applyFill="1" applyBorder="1" applyAlignment="1">
      <alignment horizontal="center" vertical="center" wrapText="1" shrinkToFit="1"/>
      <protection/>
    </xf>
    <xf numFmtId="0" fontId="8" fillId="0" borderId="22" xfId="60" applyFont="1" applyFill="1" applyBorder="1" applyAlignment="1">
      <alignment horizontal="left" vertical="top" wrapText="1"/>
      <protection/>
    </xf>
    <xf numFmtId="0" fontId="8" fillId="0" borderId="29" xfId="60" applyFont="1" applyFill="1" applyBorder="1" applyAlignment="1">
      <alignment horizontal="left" vertical="top" wrapText="1"/>
      <protection/>
    </xf>
    <xf numFmtId="0" fontId="8" fillId="0" borderId="61" xfId="60" applyFont="1" applyFill="1" applyBorder="1" applyAlignment="1">
      <alignment horizontal="left" vertical="top" wrapText="1"/>
      <protection/>
    </xf>
    <xf numFmtId="0" fontId="116" fillId="0" borderId="53" xfId="60" applyFont="1" applyFill="1" applyBorder="1" applyAlignment="1">
      <alignment horizontal="center" vertical="center" shrinkToFit="1"/>
      <protection/>
    </xf>
    <xf numFmtId="0" fontId="116" fillId="0" borderId="14" xfId="60" applyFont="1" applyFill="1" applyBorder="1" applyAlignment="1">
      <alignment horizontal="center" vertical="center" shrinkToFit="1"/>
      <protection/>
    </xf>
    <xf numFmtId="0" fontId="8" fillId="0" borderId="22" xfId="60" applyFont="1" applyFill="1" applyBorder="1" applyAlignment="1">
      <alignment vertical="top" wrapText="1"/>
      <protection/>
    </xf>
    <xf numFmtId="0" fontId="8" fillId="0" borderId="29" xfId="60" applyFont="1" applyFill="1" applyBorder="1" applyAlignment="1">
      <alignment vertical="top" wrapText="1"/>
      <protection/>
    </xf>
    <xf numFmtId="0" fontId="8" fillId="0" borderId="14" xfId="60" applyFont="1" applyFill="1" applyBorder="1" applyAlignment="1">
      <alignment vertical="top" wrapText="1"/>
      <protection/>
    </xf>
    <xf numFmtId="220" fontId="8" fillId="0" borderId="53" xfId="60" applyNumberFormat="1" applyFont="1" applyFill="1" applyBorder="1" applyAlignment="1">
      <alignment horizontal="right" vertical="center" wrapText="1"/>
      <protection/>
    </xf>
    <xf numFmtId="220" fontId="8" fillId="0" borderId="29" xfId="60" applyNumberFormat="1" applyFont="1" applyFill="1" applyBorder="1" applyAlignment="1">
      <alignment horizontal="right" vertical="center" wrapText="1"/>
      <protection/>
    </xf>
    <xf numFmtId="220" fontId="8" fillId="0" borderId="61" xfId="60" applyNumberFormat="1" applyFont="1" applyFill="1" applyBorder="1" applyAlignment="1">
      <alignment horizontal="right" vertical="center" wrapText="1"/>
      <protection/>
    </xf>
    <xf numFmtId="0" fontId="28" fillId="0" borderId="53" xfId="60" applyFont="1" applyFill="1" applyBorder="1" applyAlignment="1">
      <alignment horizontal="left" vertical="center" wrapText="1" shrinkToFit="1"/>
      <protection/>
    </xf>
    <xf numFmtId="0" fontId="28" fillId="0" borderId="29" xfId="60" applyFont="1" applyFill="1" applyBorder="1" applyAlignment="1">
      <alignment horizontal="left" vertical="center" wrapText="1" shrinkToFit="1"/>
      <protection/>
    </xf>
    <xf numFmtId="0" fontId="28" fillId="0" borderId="61" xfId="60" applyFont="1" applyFill="1" applyBorder="1" applyAlignment="1">
      <alignment horizontal="left" vertical="center" wrapText="1" shrinkToFit="1"/>
      <protection/>
    </xf>
    <xf numFmtId="0" fontId="8" fillId="0" borderId="54" xfId="57" applyFont="1" applyFill="1" applyBorder="1" applyAlignment="1">
      <alignment horizontal="center" vertical="center" wrapText="1"/>
      <protection/>
    </xf>
    <xf numFmtId="0" fontId="8" fillId="0" borderId="55" xfId="57" applyFont="1" applyFill="1" applyBorder="1" applyAlignment="1">
      <alignment horizontal="center" vertical="center" wrapText="1"/>
      <protection/>
    </xf>
    <xf numFmtId="0" fontId="8" fillId="0" borderId="56" xfId="57" applyFont="1" applyFill="1" applyBorder="1" applyAlignment="1">
      <alignment horizontal="center" vertical="center" wrapText="1"/>
      <protection/>
    </xf>
    <xf numFmtId="0" fontId="116" fillId="33" borderId="38" xfId="60" applyFont="1" applyFill="1" applyBorder="1" applyAlignment="1">
      <alignment horizontal="center" vertical="center" wrapText="1"/>
      <protection/>
    </xf>
    <xf numFmtId="0" fontId="116" fillId="33" borderId="41" xfId="60" applyFont="1" applyFill="1" applyBorder="1" applyAlignment="1">
      <alignment horizontal="center" vertical="center" wrapText="1"/>
      <protection/>
    </xf>
    <xf numFmtId="220" fontId="28" fillId="0" borderId="22" xfId="60" applyNumberFormat="1" applyFont="1" applyFill="1" applyBorder="1" applyAlignment="1">
      <alignment horizontal="center" vertical="center" wrapText="1"/>
      <protection/>
    </xf>
    <xf numFmtId="220" fontId="28" fillId="0" borderId="29" xfId="60" applyNumberFormat="1" applyFont="1" applyFill="1" applyBorder="1" applyAlignment="1">
      <alignment horizontal="center" vertical="center"/>
      <protection/>
    </xf>
    <xf numFmtId="220" fontId="28" fillId="0" borderId="61" xfId="60" applyNumberFormat="1" applyFont="1" applyFill="1" applyBorder="1" applyAlignment="1">
      <alignment horizontal="center" vertical="center"/>
      <protection/>
    </xf>
    <xf numFmtId="0" fontId="28" fillId="33" borderId="22" xfId="57" applyFont="1" applyFill="1" applyBorder="1" applyAlignment="1" applyProtection="1">
      <alignment horizontal="center" vertical="center" wrapText="1" shrinkToFit="1"/>
      <protection locked="0"/>
    </xf>
    <xf numFmtId="0" fontId="28" fillId="33" borderId="29" xfId="57" applyFont="1" applyFill="1" applyBorder="1" applyAlignment="1" applyProtection="1">
      <alignment horizontal="center" vertical="center" wrapText="1" shrinkToFit="1"/>
      <protection locked="0"/>
    </xf>
    <xf numFmtId="0" fontId="28" fillId="33" borderId="61" xfId="57" applyFont="1" applyFill="1" applyBorder="1" applyAlignment="1" applyProtection="1">
      <alignment horizontal="center" vertical="center" wrapText="1" shrinkToFit="1"/>
      <protection locked="0"/>
    </xf>
    <xf numFmtId="0" fontId="28" fillId="0" borderId="22" xfId="57" applyFont="1" applyFill="1" applyBorder="1" applyAlignment="1" applyProtection="1">
      <alignment horizontal="center" vertical="center" wrapText="1" shrinkToFit="1"/>
      <protection locked="0"/>
    </xf>
    <xf numFmtId="0" fontId="28" fillId="0" borderId="29" xfId="57" applyFont="1" applyFill="1" applyBorder="1" applyAlignment="1" applyProtection="1">
      <alignment horizontal="center" vertical="center" wrapText="1" shrinkToFit="1"/>
      <protection locked="0"/>
    </xf>
    <xf numFmtId="0" fontId="28" fillId="0" borderId="61" xfId="57" applyFont="1" applyFill="1" applyBorder="1" applyAlignment="1" applyProtection="1">
      <alignment horizontal="center" vertical="center" wrapText="1" shrinkToFit="1"/>
      <protection locked="0"/>
    </xf>
    <xf numFmtId="0" fontId="56" fillId="0" borderId="29" xfId="60" applyFont="1" applyFill="1" applyBorder="1" applyAlignment="1">
      <alignment horizontal="left" vertical="center" shrinkToFit="1"/>
      <protection/>
    </xf>
    <xf numFmtId="0" fontId="56" fillId="0" borderId="61" xfId="60" applyFont="1" applyFill="1" applyBorder="1" applyAlignment="1">
      <alignment horizontal="left" vertical="center" shrinkToFit="1"/>
      <protection/>
    </xf>
    <xf numFmtId="0" fontId="8" fillId="0" borderId="22" xfId="60" applyFont="1" applyFill="1" applyBorder="1" applyAlignment="1">
      <alignment vertical="center" wrapText="1"/>
      <protection/>
    </xf>
    <xf numFmtId="0" fontId="8" fillId="0" borderId="29" xfId="60" applyFont="1" applyFill="1" applyBorder="1" applyAlignment="1">
      <alignment vertical="center" wrapText="1"/>
      <protection/>
    </xf>
    <xf numFmtId="0" fontId="8" fillId="0" borderId="61" xfId="60" applyFont="1" applyFill="1" applyBorder="1" applyAlignment="1">
      <alignment vertical="center" wrapText="1"/>
      <protection/>
    </xf>
    <xf numFmtId="220" fontId="8" fillId="33" borderId="28" xfId="60" applyNumberFormat="1" applyFont="1" applyFill="1" applyBorder="1" applyAlignment="1">
      <alignment horizontal="right" vertical="center"/>
      <protection/>
    </xf>
    <xf numFmtId="220" fontId="8" fillId="33" borderId="45" xfId="60" applyNumberFormat="1" applyFont="1" applyFill="1" applyBorder="1" applyAlignment="1">
      <alignment horizontal="right" vertical="center"/>
      <protection/>
    </xf>
    <xf numFmtId="220" fontId="8" fillId="33" borderId="59" xfId="60" applyNumberFormat="1" applyFont="1" applyFill="1" applyBorder="1" applyAlignment="1">
      <alignment horizontal="right" vertical="center"/>
      <protection/>
    </xf>
    <xf numFmtId="0" fontId="56" fillId="0" borderId="46" xfId="60" applyFont="1" applyFill="1" applyBorder="1" applyAlignment="1">
      <alignment horizontal="left" vertical="center" wrapText="1" shrinkToFit="1"/>
      <protection/>
    </xf>
    <xf numFmtId="0" fontId="56" fillId="0" borderId="52" xfId="60" applyFont="1" applyFill="1" applyBorder="1" applyAlignment="1">
      <alignment horizontal="left" vertical="center" wrapText="1" shrinkToFit="1"/>
      <protection/>
    </xf>
    <xf numFmtId="0" fontId="56" fillId="0" borderId="37" xfId="60" applyFont="1" applyFill="1" applyBorder="1" applyAlignment="1">
      <alignment horizontal="left" vertical="center" wrapText="1" shrinkToFit="1"/>
      <protection/>
    </xf>
    <xf numFmtId="0" fontId="8" fillId="0" borderId="46" xfId="60" applyFont="1" applyFill="1" applyBorder="1" applyAlignment="1">
      <alignment horizontal="left" vertical="top" wrapText="1"/>
      <protection/>
    </xf>
    <xf numFmtId="0" fontId="8" fillId="0" borderId="52" xfId="60" applyFont="1" applyFill="1" applyBorder="1" applyAlignment="1">
      <alignment horizontal="left" vertical="top" wrapText="1"/>
      <protection/>
    </xf>
    <xf numFmtId="0" fontId="8" fillId="0" borderId="60" xfId="60" applyFont="1" applyFill="1" applyBorder="1" applyAlignment="1">
      <alignment horizontal="left" vertical="top" wrapText="1"/>
      <protection/>
    </xf>
    <xf numFmtId="0" fontId="28" fillId="0" borderId="14" xfId="60" applyFont="1" applyFill="1" applyBorder="1" applyAlignment="1">
      <alignment horizontal="center" vertical="center" wrapText="1" shrinkToFit="1"/>
      <protection/>
    </xf>
    <xf numFmtId="0" fontId="8" fillId="0" borderId="22" xfId="60" applyFont="1" applyFill="1" applyBorder="1" applyAlignment="1">
      <alignment vertical="center" wrapText="1" shrinkToFit="1"/>
      <protection/>
    </xf>
    <xf numFmtId="0" fontId="8" fillId="0" borderId="29" xfId="60" applyFont="1" applyFill="1" applyBorder="1" applyAlignment="1">
      <alignment vertical="center" wrapText="1" shrinkToFit="1"/>
      <protection/>
    </xf>
    <xf numFmtId="0" fontId="8" fillId="0" borderId="61" xfId="60" applyFont="1" applyFill="1" applyBorder="1" applyAlignment="1">
      <alignment vertical="center" wrapText="1" shrinkToFit="1"/>
      <protection/>
    </xf>
    <xf numFmtId="0" fontId="116" fillId="0" borderId="153" xfId="60" applyFont="1" applyFill="1" applyBorder="1" applyAlignment="1">
      <alignment horizontal="center" vertical="center"/>
      <protection/>
    </xf>
    <xf numFmtId="0" fontId="116" fillId="0" borderId="91" xfId="60" applyFont="1" applyFill="1" applyBorder="1" applyAlignment="1">
      <alignment horizontal="center" vertical="center"/>
      <protection/>
    </xf>
    <xf numFmtId="0" fontId="8" fillId="0" borderId="45" xfId="60" applyFont="1" applyFill="1" applyBorder="1" applyAlignment="1">
      <alignment vertical="center" wrapText="1"/>
      <protection/>
    </xf>
    <xf numFmtId="0" fontId="0" fillId="0" borderId="45" xfId="0" applyFont="1" applyFill="1" applyBorder="1" applyAlignment="1">
      <alignment/>
    </xf>
    <xf numFmtId="0" fontId="8" fillId="35" borderId="88" xfId="60" applyFont="1" applyFill="1" applyBorder="1" applyAlignment="1">
      <alignment horizontal="left" vertical="center"/>
      <protection/>
    </xf>
    <xf numFmtId="0" fontId="0" fillId="35" borderId="142" xfId="0" applyFont="1" applyFill="1" applyBorder="1" applyAlignment="1">
      <alignment/>
    </xf>
    <xf numFmtId="0" fontId="0" fillId="35" borderId="74" xfId="0" applyFont="1" applyFill="1" applyBorder="1" applyAlignment="1">
      <alignment/>
    </xf>
    <xf numFmtId="0" fontId="8" fillId="0" borderId="28" xfId="60" applyFont="1" applyFill="1" applyBorder="1" applyAlignment="1">
      <alignment vertical="center" wrapText="1"/>
      <protection/>
    </xf>
    <xf numFmtId="0" fontId="116" fillId="0" borderId="53" xfId="60" applyFont="1" applyFill="1" applyBorder="1" applyAlignment="1">
      <alignment horizontal="center" vertical="center"/>
      <protection/>
    </xf>
    <xf numFmtId="0" fontId="116" fillId="0" borderId="14" xfId="60" applyFont="1" applyFill="1" applyBorder="1" applyAlignment="1">
      <alignment horizontal="center" vertical="center"/>
      <protection/>
    </xf>
    <xf numFmtId="0" fontId="8" fillId="35" borderId="88" xfId="60" applyFont="1" applyFill="1" applyBorder="1" applyAlignment="1">
      <alignment vertical="center"/>
      <protection/>
    </xf>
    <xf numFmtId="0" fontId="8" fillId="35" borderId="88" xfId="0" applyFont="1" applyFill="1" applyBorder="1" applyAlignment="1">
      <alignment vertical="center" wrapText="1"/>
    </xf>
    <xf numFmtId="0" fontId="8" fillId="35" borderId="142" xfId="0" applyFont="1" applyFill="1" applyBorder="1" applyAlignment="1">
      <alignment vertical="center"/>
    </xf>
    <xf numFmtId="0" fontId="8" fillId="35" borderId="74" xfId="0" applyFont="1" applyFill="1" applyBorder="1" applyAlignment="1">
      <alignment vertical="center"/>
    </xf>
    <xf numFmtId="0" fontId="8" fillId="0" borderId="48" xfId="57" applyFont="1" applyFill="1" applyBorder="1" applyAlignment="1">
      <alignment horizontal="center" vertical="center" wrapText="1"/>
      <protection/>
    </xf>
    <xf numFmtId="0" fontId="8" fillId="0" borderId="37" xfId="57" applyFont="1" applyFill="1" applyBorder="1" applyAlignment="1">
      <alignment horizontal="center" vertical="center" wrapText="1"/>
      <protection/>
    </xf>
    <xf numFmtId="0" fontId="116" fillId="0" borderId="38" xfId="60" applyFont="1" applyFill="1" applyBorder="1" applyAlignment="1">
      <alignment horizontal="center" vertical="center" wrapText="1"/>
      <protection/>
    </xf>
    <xf numFmtId="0" fontId="116" fillId="0" borderId="41" xfId="60" applyFont="1" applyFill="1" applyBorder="1" applyAlignment="1">
      <alignment horizontal="center" vertical="center" wrapText="1"/>
      <protection/>
    </xf>
    <xf numFmtId="0" fontId="116" fillId="0" borderId="53" xfId="60" applyFont="1" applyFill="1" applyBorder="1" applyAlignment="1">
      <alignment horizontal="center" vertical="center" wrapText="1"/>
      <protection/>
    </xf>
    <xf numFmtId="0" fontId="116" fillId="0" borderId="14" xfId="60" applyFont="1" applyFill="1" applyBorder="1" applyAlignment="1">
      <alignment horizontal="center" vertical="center" wrapText="1"/>
      <protection/>
    </xf>
    <xf numFmtId="0" fontId="8" fillId="0" borderId="38" xfId="57" applyFont="1" applyFill="1" applyBorder="1" applyAlignment="1">
      <alignment horizontal="center" vertical="center" wrapText="1" shrinkToFit="1"/>
      <protection/>
    </xf>
    <xf numFmtId="0" fontId="8" fillId="0" borderId="41" xfId="57" applyFont="1" applyFill="1" applyBorder="1" applyAlignment="1">
      <alignment horizontal="center" vertical="center" wrapText="1" shrinkToFit="1"/>
      <protection/>
    </xf>
    <xf numFmtId="0" fontId="8" fillId="35" borderId="142" xfId="60" applyFont="1" applyFill="1" applyBorder="1" applyAlignment="1">
      <alignment vertical="center"/>
      <protection/>
    </xf>
    <xf numFmtId="0" fontId="0" fillId="35" borderId="91" xfId="0" applyFont="1" applyFill="1" applyBorder="1" applyAlignment="1">
      <alignment/>
    </xf>
    <xf numFmtId="0" fontId="116" fillId="33" borderId="153" xfId="60" applyFont="1" applyFill="1" applyBorder="1" applyAlignment="1">
      <alignment horizontal="center" vertical="center"/>
      <protection/>
    </xf>
    <xf numFmtId="0" fontId="116" fillId="33" borderId="91" xfId="60" applyFont="1" applyFill="1" applyBorder="1" applyAlignment="1">
      <alignment horizontal="center" vertical="center"/>
      <protection/>
    </xf>
    <xf numFmtId="0" fontId="28" fillId="0" borderId="45" xfId="60" applyFont="1" applyFill="1" applyBorder="1" applyAlignment="1">
      <alignment vertical="center" wrapText="1"/>
      <protection/>
    </xf>
    <xf numFmtId="0" fontId="53" fillId="0" borderId="45" xfId="0" applyFont="1" applyFill="1" applyBorder="1" applyAlignment="1">
      <alignment/>
    </xf>
    <xf numFmtId="0" fontId="50" fillId="0" borderId="22" xfId="60" applyFont="1" applyFill="1" applyBorder="1" applyAlignment="1">
      <alignment horizontal="left" vertical="center" wrapText="1"/>
      <protection/>
    </xf>
    <xf numFmtId="0" fontId="50" fillId="0" borderId="29" xfId="60" applyFont="1" applyFill="1" applyBorder="1" applyAlignment="1">
      <alignment horizontal="left" vertical="center" wrapText="1"/>
      <protection/>
    </xf>
    <xf numFmtId="0" fontId="50" fillId="0" borderId="61" xfId="60" applyFont="1" applyFill="1" applyBorder="1" applyAlignment="1">
      <alignment horizontal="left" vertical="center" wrapText="1"/>
      <protection/>
    </xf>
    <xf numFmtId="0" fontId="8" fillId="35" borderId="142" xfId="60" applyFont="1" applyFill="1" applyBorder="1" applyAlignment="1">
      <alignment vertical="center" shrinkToFit="1"/>
      <protection/>
    </xf>
    <xf numFmtId="0" fontId="0" fillId="35" borderId="142" xfId="0" applyFont="1" applyFill="1" applyBorder="1" applyAlignment="1">
      <alignment shrinkToFit="1"/>
    </xf>
    <xf numFmtId="0" fontId="0" fillId="35" borderId="91" xfId="0" applyFont="1" applyFill="1" applyBorder="1" applyAlignment="1">
      <alignment shrinkToFit="1"/>
    </xf>
    <xf numFmtId="0" fontId="8" fillId="35" borderId="88" xfId="60" applyFont="1" applyFill="1" applyBorder="1" applyAlignment="1">
      <alignment vertical="center" wrapText="1"/>
      <protection/>
    </xf>
    <xf numFmtId="0" fontId="28" fillId="0" borderId="22" xfId="60" applyFont="1" applyFill="1" applyBorder="1" applyAlignment="1">
      <alignment horizontal="left" vertical="center" wrapText="1"/>
      <protection/>
    </xf>
    <xf numFmtId="0" fontId="28" fillId="0" borderId="29" xfId="60" applyFont="1" applyFill="1" applyBorder="1" applyAlignment="1">
      <alignment horizontal="left" vertical="center" wrapText="1"/>
      <protection/>
    </xf>
    <xf numFmtId="0" fontId="28" fillId="0" borderId="61" xfId="60" applyFont="1" applyFill="1" applyBorder="1" applyAlignment="1">
      <alignment horizontal="left" vertical="center" wrapText="1"/>
      <protection/>
    </xf>
    <xf numFmtId="0" fontId="8" fillId="35" borderId="88" xfId="60" applyFont="1" applyFill="1" applyBorder="1" applyAlignment="1">
      <alignment vertical="center" shrinkToFit="1"/>
      <protection/>
    </xf>
    <xf numFmtId="0" fontId="0" fillId="35" borderId="74" xfId="0" applyFont="1" applyFill="1" applyBorder="1" applyAlignment="1">
      <alignment shrinkToFit="1"/>
    </xf>
    <xf numFmtId="0" fontId="8" fillId="0" borderId="22" xfId="60" applyFont="1" applyFill="1" applyBorder="1" applyAlignment="1">
      <alignment horizontal="left" vertical="center" wrapText="1"/>
      <protection/>
    </xf>
    <xf numFmtId="0" fontId="8" fillId="0" borderId="29" xfId="60" applyFont="1" applyFill="1" applyBorder="1" applyAlignment="1">
      <alignment horizontal="left" vertical="center" wrapText="1"/>
      <protection/>
    </xf>
    <xf numFmtId="0" fontId="8" fillId="0" borderId="61" xfId="60" applyFont="1" applyFill="1" applyBorder="1" applyAlignment="1">
      <alignment horizontal="left" vertical="center" wrapText="1"/>
      <protection/>
    </xf>
    <xf numFmtId="220" fontId="28" fillId="0" borderId="22" xfId="60" applyNumberFormat="1" applyFont="1" applyFill="1" applyBorder="1" applyAlignment="1">
      <alignment horizontal="right" vertical="center" wrapText="1"/>
      <protection/>
    </xf>
    <xf numFmtId="220" fontId="28" fillId="0" borderId="29" xfId="60" applyNumberFormat="1" applyFont="1" applyFill="1" applyBorder="1" applyAlignment="1">
      <alignment horizontal="right" vertical="center" wrapText="1"/>
      <protection/>
    </xf>
    <xf numFmtId="220" fontId="28" fillId="0" borderId="61" xfId="60" applyNumberFormat="1" applyFont="1" applyFill="1" applyBorder="1" applyAlignment="1">
      <alignment horizontal="right" vertical="center" wrapText="1"/>
      <protection/>
    </xf>
    <xf numFmtId="0" fontId="28" fillId="0" borderId="46" xfId="60" applyFont="1" applyFill="1" applyBorder="1" applyAlignment="1">
      <alignment horizontal="left" vertical="center" wrapText="1" shrinkToFit="1"/>
      <protection/>
    </xf>
    <xf numFmtId="0" fontId="28" fillId="0" borderId="52" xfId="60" applyFont="1" applyFill="1" applyBorder="1" applyAlignment="1">
      <alignment horizontal="left" vertical="center" wrapText="1" shrinkToFit="1"/>
      <protection/>
    </xf>
    <xf numFmtId="0" fontId="28" fillId="0" borderId="60" xfId="60" applyFont="1" applyFill="1" applyBorder="1" applyAlignment="1">
      <alignment horizontal="left" vertical="center" wrapText="1" shrinkToFit="1"/>
      <protection/>
    </xf>
    <xf numFmtId="0" fontId="0" fillId="35" borderId="142" xfId="0" applyFont="1" applyFill="1" applyBorder="1" applyAlignment="1">
      <alignment wrapText="1"/>
    </xf>
    <xf numFmtId="0" fontId="0" fillId="35" borderId="74" xfId="0" applyFont="1" applyFill="1" applyBorder="1" applyAlignment="1">
      <alignment wrapText="1"/>
    </xf>
    <xf numFmtId="0" fontId="40" fillId="0" borderId="22" xfId="60" applyFont="1" applyFill="1" applyBorder="1" applyAlignment="1">
      <alignment vertical="center" wrapText="1" shrinkToFit="1"/>
      <protection/>
    </xf>
    <xf numFmtId="0" fontId="40" fillId="0" borderId="29" xfId="60" applyFont="1" applyFill="1" applyBorder="1" applyAlignment="1">
      <alignment vertical="center" wrapText="1" shrinkToFit="1"/>
      <protection/>
    </xf>
    <xf numFmtId="0" fontId="40" fillId="0" borderId="61" xfId="60" applyFont="1" applyFill="1" applyBorder="1" applyAlignment="1">
      <alignment vertical="center" wrapText="1" shrinkToFit="1"/>
      <protection/>
    </xf>
    <xf numFmtId="0" fontId="40" fillId="0" borderId="46" xfId="60" applyFont="1" applyFill="1" applyBorder="1" applyAlignment="1">
      <alignment horizontal="left" vertical="top" wrapText="1" shrinkToFit="1"/>
      <protection/>
    </xf>
    <xf numFmtId="0" fontId="40" fillId="0" borderId="52" xfId="60" applyFont="1" applyFill="1" applyBorder="1" applyAlignment="1">
      <alignment horizontal="left" vertical="top" wrapText="1" shrinkToFit="1"/>
      <protection/>
    </xf>
    <xf numFmtId="0" fontId="40" fillId="0" borderId="60" xfId="60" applyFont="1" applyFill="1" applyBorder="1" applyAlignment="1">
      <alignment horizontal="left" vertical="top" wrapText="1" shrinkToFit="1"/>
      <protection/>
    </xf>
    <xf numFmtId="0" fontId="40" fillId="0" borderId="22" xfId="60" applyFont="1" applyFill="1" applyBorder="1" applyAlignment="1">
      <alignment horizontal="left" vertical="center" wrapText="1"/>
      <protection/>
    </xf>
    <xf numFmtId="0" fontId="40" fillId="0" borderId="29" xfId="60" applyFont="1" applyFill="1" applyBorder="1" applyAlignment="1">
      <alignment horizontal="left" vertical="center" wrapText="1"/>
      <protection/>
    </xf>
    <xf numFmtId="0" fontId="40" fillId="0" borderId="61" xfId="60" applyFont="1" applyFill="1" applyBorder="1" applyAlignment="1">
      <alignment horizontal="left" vertical="center" wrapText="1"/>
      <protection/>
    </xf>
    <xf numFmtId="0" fontId="40" fillId="0" borderId="46" xfId="60" applyFont="1" applyFill="1" applyBorder="1" applyAlignment="1">
      <alignment horizontal="left" vertical="center" wrapText="1" shrinkToFit="1"/>
      <protection/>
    </xf>
    <xf numFmtId="0" fontId="40" fillId="0" borderId="52" xfId="60" applyFont="1" applyFill="1" applyBorder="1" applyAlignment="1">
      <alignment horizontal="left" vertical="center" wrapText="1" shrinkToFit="1"/>
      <protection/>
    </xf>
    <xf numFmtId="0" fontId="40" fillId="0" borderId="60" xfId="60" applyFont="1" applyFill="1" applyBorder="1" applyAlignment="1">
      <alignment horizontal="left" vertical="center" wrapText="1" shrinkToFit="1"/>
      <protection/>
    </xf>
    <xf numFmtId="220" fontId="28" fillId="0" borderId="29" xfId="60" applyNumberFormat="1" applyFont="1" applyFill="1" applyBorder="1" applyAlignment="1">
      <alignment horizontal="center" vertical="center" wrapText="1"/>
      <protection/>
    </xf>
    <xf numFmtId="220" fontId="28" fillId="0" borderId="61" xfId="60" applyNumberFormat="1" applyFont="1" applyFill="1" applyBorder="1" applyAlignment="1">
      <alignment horizontal="center" vertical="center" wrapText="1"/>
      <protection/>
    </xf>
    <xf numFmtId="0" fontId="56" fillId="0" borderId="52" xfId="60" applyFont="1" applyFill="1" applyBorder="1" applyAlignment="1">
      <alignment horizontal="left" vertical="center" shrinkToFit="1"/>
      <protection/>
    </xf>
    <xf numFmtId="0" fontId="56" fillId="0" borderId="60" xfId="60" applyFont="1" applyFill="1" applyBorder="1" applyAlignment="1">
      <alignment horizontal="left" vertical="center" shrinkToFit="1"/>
      <protection/>
    </xf>
    <xf numFmtId="38" fontId="119" fillId="0" borderId="53" xfId="48" applyFont="1" applyFill="1" applyBorder="1" applyAlignment="1">
      <alignment horizontal="center" vertical="center" wrapText="1"/>
    </xf>
    <xf numFmtId="38" fontId="119" fillId="0" borderId="14" xfId="48" applyFont="1" applyFill="1" applyBorder="1" applyAlignment="1">
      <alignment horizontal="center" vertical="center"/>
    </xf>
    <xf numFmtId="38" fontId="119" fillId="0" borderId="153" xfId="48" applyFont="1" applyFill="1" applyBorder="1" applyAlignment="1">
      <alignment horizontal="center" vertical="center"/>
    </xf>
    <xf numFmtId="38" fontId="119" fillId="0" borderId="91" xfId="48" applyFont="1" applyFill="1" applyBorder="1" applyAlignment="1">
      <alignment horizontal="center" vertical="center"/>
    </xf>
    <xf numFmtId="38" fontId="119" fillId="0" borderId="54" xfId="48" applyFont="1" applyFill="1" applyBorder="1" applyAlignment="1">
      <alignment horizontal="center" vertical="center" wrapText="1"/>
    </xf>
    <xf numFmtId="38" fontId="119" fillId="0" borderId="55" xfId="48" applyFont="1" applyFill="1" applyBorder="1" applyAlignment="1">
      <alignment horizontal="center" vertical="center"/>
    </xf>
    <xf numFmtId="38" fontId="119" fillId="0" borderId="56" xfId="48" applyFont="1" applyFill="1" applyBorder="1" applyAlignment="1">
      <alignment horizontal="center" vertical="center"/>
    </xf>
    <xf numFmtId="220" fontId="14" fillId="0" borderId="22" xfId="48" applyNumberFormat="1" applyFont="1" applyFill="1" applyBorder="1" applyAlignment="1" applyProtection="1">
      <alignment vertical="center"/>
      <protection locked="0"/>
    </xf>
    <xf numFmtId="220" fontId="14" fillId="0" borderId="61" xfId="48" applyNumberFormat="1" applyFont="1" applyFill="1" applyBorder="1" applyAlignment="1" applyProtection="1">
      <alignment vertical="center"/>
      <protection locked="0"/>
    </xf>
    <xf numFmtId="38" fontId="119" fillId="0" borderId="32" xfId="48" applyFont="1" applyFill="1" applyBorder="1" applyAlignment="1">
      <alignment horizontal="center" vertical="center" wrapText="1"/>
    </xf>
    <xf numFmtId="38" fontId="119" fillId="0" borderId="13" xfId="48" applyFont="1" applyFill="1" applyBorder="1" applyAlignment="1">
      <alignment horizontal="center" vertical="center"/>
    </xf>
    <xf numFmtId="38" fontId="119" fillId="0" borderId="143" xfId="48" applyFont="1" applyFill="1" applyBorder="1" applyAlignment="1">
      <alignment horizontal="center" vertical="center"/>
    </xf>
    <xf numFmtId="220" fontId="14" fillId="0" borderId="22" xfId="48" applyNumberFormat="1" applyFont="1" applyFill="1" applyBorder="1" applyAlignment="1" applyProtection="1">
      <alignment horizontal="right" vertical="center"/>
      <protection locked="0"/>
    </xf>
    <xf numFmtId="220" fontId="0" fillId="0" borderId="29" xfId="0" applyNumberFormat="1" applyFont="1" applyFill="1" applyBorder="1" applyAlignment="1">
      <alignment vertical="center"/>
    </xf>
    <xf numFmtId="220" fontId="0" fillId="0" borderId="61" xfId="0" applyNumberFormat="1" applyFont="1" applyFill="1" applyBorder="1" applyAlignment="1">
      <alignment vertical="center"/>
    </xf>
    <xf numFmtId="0" fontId="60" fillId="35" borderId="78" xfId="0" applyFont="1" applyFill="1" applyBorder="1" applyAlignment="1">
      <alignment horizontal="left" vertical="center"/>
    </xf>
    <xf numFmtId="0" fontId="60" fillId="35" borderId="93" xfId="0" applyFont="1" applyFill="1" applyBorder="1" applyAlignment="1">
      <alignment horizontal="left" vertical="center"/>
    </xf>
    <xf numFmtId="0" fontId="60" fillId="35" borderId="148" xfId="0" applyFont="1" applyFill="1" applyBorder="1" applyAlignment="1">
      <alignment horizontal="left" vertical="center"/>
    </xf>
    <xf numFmtId="0" fontId="60" fillId="35" borderId="58" xfId="0" applyFont="1" applyFill="1" applyBorder="1" applyAlignment="1">
      <alignment horizontal="left" vertical="center"/>
    </xf>
    <xf numFmtId="0" fontId="60" fillId="35" borderId="145" xfId="0" applyFont="1" applyFill="1" applyBorder="1" applyAlignment="1">
      <alignment horizontal="left" vertical="center"/>
    </xf>
    <xf numFmtId="0" fontId="60" fillId="35" borderId="143" xfId="0" applyFont="1" applyFill="1" applyBorder="1" applyAlignment="1">
      <alignment horizontal="left" vertical="center"/>
    </xf>
    <xf numFmtId="0" fontId="4" fillId="0" borderId="21" xfId="0" applyFont="1" applyBorder="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left" vertical="center"/>
    </xf>
    <xf numFmtId="0" fontId="0" fillId="0" borderId="21" xfId="0" applyBorder="1" applyAlignment="1">
      <alignment horizontal="left" vertical="center" wrapText="1"/>
    </xf>
    <xf numFmtId="0" fontId="0" fillId="0" borderId="179" xfId="0" applyBorder="1" applyAlignment="1">
      <alignment/>
    </xf>
    <xf numFmtId="0" fontId="0" fillId="0" borderId="180" xfId="0" applyBorder="1" applyAlignment="1">
      <alignment/>
    </xf>
    <xf numFmtId="0" fontId="0" fillId="0" borderId="181" xfId="0" applyBorder="1" applyAlignment="1">
      <alignment horizontal="center" wrapText="1"/>
    </xf>
    <xf numFmtId="0" fontId="0" fillId="0" borderId="182" xfId="0" applyBorder="1" applyAlignment="1">
      <alignment horizontal="center" wrapText="1"/>
    </xf>
    <xf numFmtId="0" fontId="0" fillId="0" borderId="183" xfId="0" applyBorder="1" applyAlignment="1">
      <alignment horizontal="center" wrapText="1"/>
    </xf>
    <xf numFmtId="0" fontId="0" fillId="0" borderId="76" xfId="0" applyBorder="1" applyAlignment="1">
      <alignment horizontal="center" vertical="center"/>
    </xf>
    <xf numFmtId="0" fontId="0" fillId="0" borderId="79" xfId="0" applyBorder="1" applyAlignment="1">
      <alignment horizontal="center" vertical="center"/>
    </xf>
    <xf numFmtId="0" fontId="0" fillId="0" borderId="144" xfId="0" applyBorder="1" applyAlignment="1">
      <alignment horizontal="center" vertical="center"/>
    </xf>
    <xf numFmtId="0" fontId="54" fillId="0" borderId="32" xfId="0" applyFont="1" applyBorder="1" applyAlignment="1">
      <alignment horizontal="left" vertical="center" wrapText="1"/>
    </xf>
    <xf numFmtId="0" fontId="54" fillId="0" borderId="13" xfId="0" applyFont="1" applyBorder="1" applyAlignment="1">
      <alignment horizontal="left" vertical="center" wrapText="1"/>
    </xf>
    <xf numFmtId="0" fontId="55" fillId="0" borderId="32" xfId="0" applyFont="1" applyBorder="1" applyAlignment="1">
      <alignment horizontal="left" vertical="center" wrapText="1"/>
    </xf>
    <xf numFmtId="0" fontId="55" fillId="0" borderId="13" xfId="0" applyFont="1" applyBorder="1" applyAlignment="1">
      <alignment horizontal="left" vertical="center" wrapText="1"/>
    </xf>
    <xf numFmtId="0" fontId="1" fillId="0" borderId="32" xfId="0" applyFont="1" applyBorder="1" applyAlignment="1">
      <alignment horizontal="left" vertical="center" wrapText="1"/>
    </xf>
    <xf numFmtId="0" fontId="1" fillId="0" borderId="13" xfId="0" applyFont="1" applyBorder="1" applyAlignment="1">
      <alignment horizontal="left" vertical="center" wrapText="1"/>
    </xf>
    <xf numFmtId="0" fontId="54" fillId="0" borderId="72" xfId="0" applyFont="1" applyBorder="1" applyAlignment="1">
      <alignment horizontal="left" vertical="center" wrapText="1"/>
    </xf>
    <xf numFmtId="0" fontId="54" fillId="0" borderId="114" xfId="0" applyFont="1" applyBorder="1" applyAlignment="1">
      <alignment horizontal="left" vertical="center" wrapText="1"/>
    </xf>
    <xf numFmtId="0" fontId="54" fillId="0" borderId="57" xfId="0" applyFont="1" applyBorder="1" applyAlignment="1">
      <alignment horizontal="left" vertical="center" wrapText="1"/>
    </xf>
    <xf numFmtId="0" fontId="54" fillId="0" borderId="24" xfId="0" applyFont="1" applyBorder="1" applyAlignment="1">
      <alignment horizontal="left" vertical="center" wrapText="1"/>
    </xf>
    <xf numFmtId="0" fontId="53" fillId="0" borderId="153" xfId="0" applyFont="1" applyBorder="1" applyAlignment="1">
      <alignment horizontal="center" vertical="center"/>
    </xf>
    <xf numFmtId="0" fontId="53" fillId="0" borderId="53" xfId="0" applyFont="1" applyBorder="1" applyAlignment="1">
      <alignment horizontal="center" vertical="center"/>
    </xf>
    <xf numFmtId="0" fontId="53" fillId="0" borderId="48" xfId="0" applyFont="1" applyBorder="1" applyAlignment="1">
      <alignment horizontal="center" vertical="center"/>
    </xf>
    <xf numFmtId="0" fontId="53" fillId="0" borderId="153" xfId="0" applyFont="1" applyBorder="1" applyAlignment="1">
      <alignment horizontal="left" vertical="center" wrapText="1"/>
    </xf>
    <xf numFmtId="0" fontId="53" fillId="0" borderId="48" xfId="0" applyFont="1" applyBorder="1" applyAlignment="1">
      <alignment horizontal="left" vertical="center" wrapText="1"/>
    </xf>
    <xf numFmtId="0" fontId="53" fillId="0" borderId="72" xfId="0" applyFont="1" applyBorder="1" applyAlignment="1">
      <alignment horizontal="left" vertical="center" wrapText="1"/>
    </xf>
    <xf numFmtId="0" fontId="53" fillId="0" borderId="114" xfId="0" applyFont="1" applyBorder="1" applyAlignment="1">
      <alignment horizontal="left" vertical="center" wrapText="1"/>
    </xf>
    <xf numFmtId="0" fontId="53" fillId="0" borderId="57" xfId="0" applyFont="1" applyBorder="1" applyAlignment="1">
      <alignment horizontal="left" vertical="center" wrapText="1"/>
    </xf>
    <xf numFmtId="0" fontId="53" fillId="0" borderId="24" xfId="0" applyFont="1" applyBorder="1" applyAlignment="1">
      <alignment horizontal="left" vertical="center" wrapText="1"/>
    </xf>
    <xf numFmtId="0" fontId="54" fillId="0" borderId="56" xfId="0" applyFont="1" applyBorder="1" applyAlignment="1">
      <alignment horizontal="left" vertical="center" wrapText="1"/>
    </xf>
    <xf numFmtId="0" fontId="54" fillId="0" borderId="18" xfId="0" applyFont="1" applyBorder="1" applyAlignment="1">
      <alignment horizontal="left" vertical="center" wrapText="1"/>
    </xf>
    <xf numFmtId="0" fontId="54" fillId="0" borderId="54" xfId="0" applyFont="1" applyBorder="1" applyAlignment="1">
      <alignment horizontal="left" vertical="center" wrapText="1"/>
    </xf>
    <xf numFmtId="0" fontId="54" fillId="0" borderId="12"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_21 県内の登録博物館及び相当施設１５" xfId="57"/>
    <cellStyle name="標準_22 県内公共図書館１５" xfId="58"/>
    <cellStyle name="標準_8・14・15・16・18調査様式１５" xfId="59"/>
    <cellStyle name="標準_県内の登録博物館17" xfId="60"/>
    <cellStyle name="標準_青地域活動"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47625</xdr:rowOff>
    </xdr:from>
    <xdr:to>
      <xdr:col>14</xdr:col>
      <xdr:colOff>381000</xdr:colOff>
      <xdr:row>4</xdr:row>
      <xdr:rowOff>285750</xdr:rowOff>
    </xdr:to>
    <xdr:sp>
      <xdr:nvSpPr>
        <xdr:cNvPr id="1" name="正方形/長方形 15"/>
        <xdr:cNvSpPr>
          <a:spLocks/>
        </xdr:cNvSpPr>
      </xdr:nvSpPr>
      <xdr:spPr>
        <a:xfrm>
          <a:off x="3467100" y="981075"/>
          <a:ext cx="1695450"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未　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6</xdr:row>
      <xdr:rowOff>28575</xdr:rowOff>
    </xdr:from>
    <xdr:to>
      <xdr:col>18</xdr:col>
      <xdr:colOff>523875</xdr:colOff>
      <xdr:row>6</xdr:row>
      <xdr:rowOff>314325</xdr:rowOff>
    </xdr:to>
    <xdr:sp>
      <xdr:nvSpPr>
        <xdr:cNvPr id="1" name="正方形/長方形 15"/>
        <xdr:cNvSpPr>
          <a:spLocks/>
        </xdr:cNvSpPr>
      </xdr:nvSpPr>
      <xdr:spPr>
        <a:xfrm>
          <a:off x="7400925" y="1495425"/>
          <a:ext cx="2781300" cy="285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未　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3</xdr:col>
      <xdr:colOff>9525</xdr:colOff>
      <xdr:row>4</xdr:row>
      <xdr:rowOff>0</xdr:rowOff>
    </xdr:to>
    <xdr:sp>
      <xdr:nvSpPr>
        <xdr:cNvPr id="1" name="Line 1"/>
        <xdr:cNvSpPr>
          <a:spLocks/>
        </xdr:cNvSpPr>
      </xdr:nvSpPr>
      <xdr:spPr>
        <a:xfrm>
          <a:off x="0" y="19050"/>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19050</xdr:rowOff>
    </xdr:from>
    <xdr:to>
      <xdr:col>3</xdr:col>
      <xdr:colOff>9525</xdr:colOff>
      <xdr:row>4</xdr:row>
      <xdr:rowOff>9525</xdr:rowOff>
    </xdr:to>
    <xdr:sp>
      <xdr:nvSpPr>
        <xdr:cNvPr id="2" name="Line 2"/>
        <xdr:cNvSpPr>
          <a:spLocks/>
        </xdr:cNvSpPr>
      </xdr:nvSpPr>
      <xdr:spPr>
        <a:xfrm>
          <a:off x="0" y="28575"/>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9525</xdr:rowOff>
    </xdr:from>
    <xdr:to>
      <xdr:col>3</xdr:col>
      <xdr:colOff>9525</xdr:colOff>
      <xdr:row>4</xdr:row>
      <xdr:rowOff>0</xdr:rowOff>
    </xdr:to>
    <xdr:sp>
      <xdr:nvSpPr>
        <xdr:cNvPr id="3" name="Line 3"/>
        <xdr:cNvSpPr>
          <a:spLocks/>
        </xdr:cNvSpPr>
      </xdr:nvSpPr>
      <xdr:spPr>
        <a:xfrm>
          <a:off x="0" y="19050"/>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19050</xdr:rowOff>
    </xdr:from>
    <xdr:to>
      <xdr:col>3</xdr:col>
      <xdr:colOff>9525</xdr:colOff>
      <xdr:row>4</xdr:row>
      <xdr:rowOff>9525</xdr:rowOff>
    </xdr:to>
    <xdr:sp>
      <xdr:nvSpPr>
        <xdr:cNvPr id="4" name="Line 4"/>
        <xdr:cNvSpPr>
          <a:spLocks/>
        </xdr:cNvSpPr>
      </xdr:nvSpPr>
      <xdr:spPr>
        <a:xfrm>
          <a:off x="0" y="28575"/>
          <a:ext cx="14763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6</xdr:row>
      <xdr:rowOff>47625</xdr:rowOff>
    </xdr:from>
    <xdr:to>
      <xdr:col>20</xdr:col>
      <xdr:colOff>409575</xdr:colOff>
      <xdr:row>6</xdr:row>
      <xdr:rowOff>285750</xdr:rowOff>
    </xdr:to>
    <xdr:sp>
      <xdr:nvSpPr>
        <xdr:cNvPr id="5" name="正方形/長方形 1"/>
        <xdr:cNvSpPr>
          <a:spLocks/>
        </xdr:cNvSpPr>
      </xdr:nvSpPr>
      <xdr:spPr>
        <a:xfrm>
          <a:off x="7191375" y="1695450"/>
          <a:ext cx="4238625" cy="238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６月事業開始で募集を行っているため計画はなし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4</xdr:row>
      <xdr:rowOff>219075</xdr:rowOff>
    </xdr:to>
    <xdr:sp>
      <xdr:nvSpPr>
        <xdr:cNvPr id="1" name="Line 1"/>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2" name="Line 2"/>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3" name="Line 3"/>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4" name="Line 4"/>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5" name="Line 5"/>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0</xdr:colOff>
      <xdr:row>4</xdr:row>
      <xdr:rowOff>219075</xdr:rowOff>
    </xdr:to>
    <xdr:sp>
      <xdr:nvSpPr>
        <xdr:cNvPr id="6" name="Line 6"/>
        <xdr:cNvSpPr>
          <a:spLocks/>
        </xdr:cNvSpPr>
      </xdr:nvSpPr>
      <xdr:spPr>
        <a:xfrm>
          <a:off x="0" y="0"/>
          <a:ext cx="1095375" cy="1019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9525</xdr:colOff>
      <xdr:row>4</xdr:row>
      <xdr:rowOff>0</xdr:rowOff>
    </xdr:to>
    <xdr:sp>
      <xdr:nvSpPr>
        <xdr:cNvPr id="1" name="Line 1"/>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2" name="Line 2"/>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3" name="Line 3"/>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3</xdr:col>
      <xdr:colOff>9525</xdr:colOff>
      <xdr:row>4</xdr:row>
      <xdr:rowOff>0</xdr:rowOff>
    </xdr:to>
    <xdr:sp>
      <xdr:nvSpPr>
        <xdr:cNvPr id="4" name="Line 4"/>
        <xdr:cNvSpPr>
          <a:spLocks/>
        </xdr:cNvSpPr>
      </xdr:nvSpPr>
      <xdr:spPr>
        <a:xfrm>
          <a:off x="19050" y="9525"/>
          <a:ext cx="123825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276225</xdr:colOff>
      <xdr:row>4</xdr:row>
      <xdr:rowOff>238125</xdr:rowOff>
    </xdr:to>
    <xdr:sp>
      <xdr:nvSpPr>
        <xdr:cNvPr id="1" name="正方形/長方形 4"/>
        <xdr:cNvSpPr>
          <a:spLocks/>
        </xdr:cNvSpPr>
      </xdr:nvSpPr>
      <xdr:spPr>
        <a:xfrm>
          <a:off x="1724025" y="1076325"/>
          <a:ext cx="2762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4</xdr:col>
      <xdr:colOff>0</xdr:colOff>
      <xdr:row>14</xdr:row>
      <xdr:rowOff>0</xdr:rowOff>
    </xdr:from>
    <xdr:to>
      <xdr:col>4</xdr:col>
      <xdr:colOff>276225</xdr:colOff>
      <xdr:row>14</xdr:row>
      <xdr:rowOff>238125</xdr:rowOff>
    </xdr:to>
    <xdr:sp>
      <xdr:nvSpPr>
        <xdr:cNvPr id="2" name="正方形/長方形 6"/>
        <xdr:cNvSpPr>
          <a:spLocks/>
        </xdr:cNvSpPr>
      </xdr:nvSpPr>
      <xdr:spPr>
        <a:xfrm>
          <a:off x="5219700" y="3838575"/>
          <a:ext cx="2762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xdr:col>
      <xdr:colOff>0</xdr:colOff>
      <xdr:row>8</xdr:row>
      <xdr:rowOff>0</xdr:rowOff>
    </xdr:from>
    <xdr:to>
      <xdr:col>1</xdr:col>
      <xdr:colOff>276225</xdr:colOff>
      <xdr:row>8</xdr:row>
      <xdr:rowOff>238125</xdr:rowOff>
    </xdr:to>
    <xdr:sp>
      <xdr:nvSpPr>
        <xdr:cNvPr id="3" name="正方形/長方形 3"/>
        <xdr:cNvSpPr>
          <a:spLocks/>
        </xdr:cNvSpPr>
      </xdr:nvSpPr>
      <xdr:spPr>
        <a:xfrm>
          <a:off x="1724025" y="2181225"/>
          <a:ext cx="276225" cy="238125"/>
        </a:xfrm>
        <a:prstGeom prst="rect">
          <a:avLst/>
        </a:prstGeom>
        <a:noFill/>
        <a:ln w="25400"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6</xdr:row>
      <xdr:rowOff>38100</xdr:rowOff>
    </xdr:from>
    <xdr:to>
      <xdr:col>2</xdr:col>
      <xdr:colOff>733425</xdr:colOff>
      <xdr:row>6</xdr:row>
      <xdr:rowOff>333375</xdr:rowOff>
    </xdr:to>
    <xdr:sp>
      <xdr:nvSpPr>
        <xdr:cNvPr id="1" name="テキスト ボックス 2"/>
        <xdr:cNvSpPr txBox="1">
          <a:spLocks noChangeArrowheads="1"/>
        </xdr:cNvSpPr>
      </xdr:nvSpPr>
      <xdr:spPr>
        <a:xfrm>
          <a:off x="2390775" y="2409825"/>
          <a:ext cx="752475" cy="29527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項　目</a:t>
          </a:r>
        </a:p>
      </xdr:txBody>
    </xdr:sp>
    <xdr:clientData/>
  </xdr:twoCellAnchor>
  <xdr:twoCellAnchor>
    <xdr:from>
      <xdr:col>1</xdr:col>
      <xdr:colOff>66675</xdr:colOff>
      <xdr:row>6</xdr:row>
      <xdr:rowOff>266700</xdr:rowOff>
    </xdr:from>
    <xdr:to>
      <xdr:col>1</xdr:col>
      <xdr:colOff>876300</xdr:colOff>
      <xdr:row>6</xdr:row>
      <xdr:rowOff>552450</xdr:rowOff>
    </xdr:to>
    <xdr:sp>
      <xdr:nvSpPr>
        <xdr:cNvPr id="2" name="テキスト ボックス 3"/>
        <xdr:cNvSpPr txBox="1">
          <a:spLocks noChangeArrowheads="1"/>
        </xdr:cNvSpPr>
      </xdr:nvSpPr>
      <xdr:spPr>
        <a:xfrm>
          <a:off x="752475" y="2638425"/>
          <a:ext cx="809625" cy="285750"/>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市町名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xdr:row>
      <xdr:rowOff>57150</xdr:rowOff>
    </xdr:from>
    <xdr:to>
      <xdr:col>0</xdr:col>
      <xdr:colOff>1276350</xdr:colOff>
      <xdr:row>2</xdr:row>
      <xdr:rowOff>361950</xdr:rowOff>
    </xdr:to>
    <xdr:sp>
      <xdr:nvSpPr>
        <xdr:cNvPr id="1" name="テキスト ボックス 1"/>
        <xdr:cNvSpPr txBox="1">
          <a:spLocks noChangeArrowheads="1"/>
        </xdr:cNvSpPr>
      </xdr:nvSpPr>
      <xdr:spPr>
        <a:xfrm>
          <a:off x="619125" y="1057275"/>
          <a:ext cx="657225" cy="304800"/>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項　目</a:t>
          </a:r>
        </a:p>
      </xdr:txBody>
    </xdr:sp>
    <xdr:clientData/>
  </xdr:twoCellAnchor>
  <xdr:twoCellAnchor>
    <xdr:from>
      <xdr:col>0</xdr:col>
      <xdr:colOff>66675</xdr:colOff>
      <xdr:row>3</xdr:row>
      <xdr:rowOff>342900</xdr:rowOff>
    </xdr:from>
    <xdr:to>
      <xdr:col>0</xdr:col>
      <xdr:colOff>809625</xdr:colOff>
      <xdr:row>4</xdr:row>
      <xdr:rowOff>285750</xdr:rowOff>
    </xdr:to>
    <xdr:sp>
      <xdr:nvSpPr>
        <xdr:cNvPr id="2" name="テキスト ボックス 2"/>
        <xdr:cNvSpPr txBox="1">
          <a:spLocks noChangeArrowheads="1"/>
        </xdr:cNvSpPr>
      </xdr:nvSpPr>
      <xdr:spPr>
        <a:xfrm>
          <a:off x="66675" y="1724025"/>
          <a:ext cx="742950" cy="29527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市町名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9"/>
  <sheetViews>
    <sheetView tabSelected="1" view="pageBreakPreview" zoomScaleSheetLayoutView="100" zoomScalePageLayoutView="0" workbookViewId="0" topLeftCell="A1">
      <selection activeCell="K13" sqref="K13"/>
    </sheetView>
  </sheetViews>
  <sheetFormatPr defaultColWidth="9.00390625" defaultRowHeight="13.5"/>
  <sheetData>
    <row r="1" ht="18.75">
      <c r="A1" s="149" t="s">
        <v>1397</v>
      </c>
    </row>
    <row r="2" ht="18.75">
      <c r="A2" s="149"/>
    </row>
    <row r="3" ht="24">
      <c r="A3" s="150"/>
    </row>
    <row r="4" spans="1:5" ht="24">
      <c r="A4" s="150" t="s">
        <v>14</v>
      </c>
      <c r="E4" t="s">
        <v>14</v>
      </c>
    </row>
    <row r="5" spans="1:2" ht="24">
      <c r="A5" s="150"/>
      <c r="B5" t="s">
        <v>14</v>
      </c>
    </row>
    <row r="6" spans="1:3" ht="24">
      <c r="A6" s="150" t="s">
        <v>4</v>
      </c>
      <c r="C6" t="s">
        <v>14</v>
      </c>
    </row>
    <row r="7" ht="24">
      <c r="A7" s="150"/>
    </row>
    <row r="8" ht="24">
      <c r="A8" s="150"/>
    </row>
    <row r="9" ht="24">
      <c r="A9" s="150"/>
    </row>
    <row r="10" spans="1:5" ht="24">
      <c r="A10" s="150"/>
      <c r="E10" t="s">
        <v>4</v>
      </c>
    </row>
    <row r="11" ht="24">
      <c r="A11" s="150"/>
    </row>
    <row r="12" ht="24">
      <c r="A12" s="150"/>
    </row>
    <row r="13" spans="1:9" ht="51" customHeight="1">
      <c r="A13" s="1528" t="s">
        <v>645</v>
      </c>
      <c r="B13" s="1529"/>
      <c r="C13" s="1529"/>
      <c r="D13" s="1529"/>
      <c r="E13" s="1529"/>
      <c r="F13" s="1529"/>
      <c r="G13" s="1529"/>
      <c r="H13" s="1529"/>
      <c r="I13" s="1529"/>
    </row>
    <row r="14" spans="1:9" ht="42">
      <c r="A14" s="1530" t="s">
        <v>646</v>
      </c>
      <c r="B14" s="1531"/>
      <c r="C14" s="1531"/>
      <c r="D14" s="1531"/>
      <c r="E14" s="1531"/>
      <c r="F14" s="1531"/>
      <c r="G14" s="1531"/>
      <c r="H14" s="1531"/>
      <c r="I14" s="1531"/>
    </row>
    <row r="15" ht="24">
      <c r="A15" s="150"/>
    </row>
    <row r="16" ht="24">
      <c r="A16" s="150"/>
    </row>
    <row r="17" ht="24">
      <c r="A17" s="150"/>
    </row>
    <row r="18" ht="24">
      <c r="A18" s="150"/>
    </row>
    <row r="19" ht="24">
      <c r="A19" s="150"/>
    </row>
    <row r="20" ht="24">
      <c r="A20" s="150"/>
    </row>
    <row r="21" spans="1:31" ht="24">
      <c r="A21" s="150"/>
      <c r="AE21" s="18"/>
    </row>
    <row r="22" ht="24">
      <c r="A22" s="150"/>
    </row>
    <row r="23" spans="1:18" ht="24">
      <c r="A23" s="150"/>
      <c r="R23" s="18"/>
    </row>
    <row r="24" ht="24">
      <c r="A24" s="150"/>
    </row>
    <row r="25" ht="24">
      <c r="A25" s="150"/>
    </row>
    <row r="26" ht="24">
      <c r="A26" s="150"/>
    </row>
    <row r="27" ht="24">
      <c r="A27" s="150"/>
    </row>
    <row r="28" spans="1:9" ht="25.5">
      <c r="A28" s="1532" t="s">
        <v>483</v>
      </c>
      <c r="B28" s="1533"/>
      <c r="C28" s="1533"/>
      <c r="D28" s="1533"/>
      <c r="E28" s="1533"/>
      <c r="F28" s="1533"/>
      <c r="G28" s="1533"/>
      <c r="H28" s="1533"/>
      <c r="I28" s="1533"/>
    </row>
    <row r="29" ht="14.25">
      <c r="A29" s="151"/>
    </row>
  </sheetData>
  <sheetProtection/>
  <mergeCells count="3">
    <mergeCell ref="A13:I13"/>
    <mergeCell ref="A14:I14"/>
    <mergeCell ref="A28:I28"/>
  </mergeCells>
  <printOptions/>
  <pageMargins left="1.14" right="0.28"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P50"/>
  <sheetViews>
    <sheetView view="pageBreakPreview" zoomScaleSheetLayoutView="100" zoomScalePageLayoutView="0" workbookViewId="0" topLeftCell="A1">
      <pane ySplit="2" topLeftCell="A3" activePane="bottomLeft" state="frozen"/>
      <selection pane="topLeft" activeCell="K13" sqref="K13"/>
      <selection pane="bottomLeft" activeCell="K13" sqref="K13"/>
    </sheetView>
  </sheetViews>
  <sheetFormatPr defaultColWidth="9.00390625" defaultRowHeight="12.75" customHeight="1"/>
  <cols>
    <col min="1" max="1" width="3.50390625" style="51" customWidth="1"/>
    <col min="2" max="2" width="4.125" style="51" customWidth="1"/>
    <col min="3" max="3" width="7.25390625" style="51" customWidth="1"/>
    <col min="4" max="4" width="6.625" style="51" bestFit="1" customWidth="1"/>
    <col min="5" max="6" width="9.125" style="51" bestFit="1" customWidth="1"/>
    <col min="7" max="7" width="6.50390625" style="51" bestFit="1" customWidth="1"/>
    <col min="8" max="8" width="7.75390625" style="51" bestFit="1" customWidth="1"/>
    <col min="9" max="9" width="7.00390625" style="51" bestFit="1" customWidth="1"/>
    <col min="10" max="10" width="6.875" style="51" bestFit="1" customWidth="1"/>
    <col min="11" max="11" width="3.625" style="51" customWidth="1"/>
    <col min="12" max="12" width="5.625" style="51" customWidth="1"/>
    <col min="13" max="13" width="3.625" style="51" customWidth="1"/>
    <col min="14" max="14" width="4.625" style="51" bestFit="1" customWidth="1"/>
    <col min="15" max="15" width="3.625" style="51" customWidth="1"/>
    <col min="16" max="16" width="6.00390625" style="51" bestFit="1" customWidth="1"/>
    <col min="17" max="17" width="3.625" style="51" customWidth="1"/>
    <col min="18" max="18" width="6.00390625" style="51" bestFit="1" customWidth="1"/>
    <col min="19" max="19" width="3.625" style="51" customWidth="1"/>
    <col min="20" max="20" width="6.00390625" style="51" bestFit="1" customWidth="1"/>
    <col min="21" max="21" width="3.625" style="51" customWidth="1"/>
    <col min="22" max="22" width="4.625" style="51" bestFit="1" customWidth="1"/>
    <col min="23" max="23" width="3.625" style="51" customWidth="1"/>
    <col min="24" max="24" width="4.625" style="51" bestFit="1" customWidth="1"/>
    <col min="25" max="25" width="3.625" style="51" customWidth="1"/>
    <col min="26" max="26" width="6.00390625" style="51" bestFit="1" customWidth="1"/>
    <col min="27" max="27" width="3.50390625" style="51" customWidth="1"/>
    <col min="28" max="28" width="13.50390625" style="51" customWidth="1"/>
    <col min="29" max="29" width="2.625" style="51" customWidth="1"/>
    <col min="30" max="30" width="10.00390625" style="51" customWidth="1"/>
    <col min="31" max="31" width="2.125" style="51" customWidth="1"/>
    <col min="32" max="32" width="9.625" style="51" customWidth="1"/>
    <col min="33" max="33" width="2.625" style="51" customWidth="1"/>
    <col min="34" max="34" width="9.875" style="51" customWidth="1"/>
    <col min="35" max="35" width="2.625" style="51" customWidth="1"/>
    <col min="36" max="36" width="9.875" style="51" customWidth="1"/>
    <col min="37" max="37" width="2.625" style="51" customWidth="1"/>
    <col min="38" max="38" width="9.375" style="51" customWidth="1"/>
    <col min="39" max="39" width="2.625" style="51" customWidth="1"/>
    <col min="40" max="40" width="11.50390625" style="51" customWidth="1"/>
    <col min="41" max="41" width="2.625" style="51" customWidth="1"/>
    <col min="42" max="42" width="11.125" style="51" customWidth="1"/>
    <col min="43" max="16384" width="9.00390625" style="51" customWidth="1"/>
  </cols>
  <sheetData>
    <row r="1" spans="1:42" ht="24.75" customHeight="1">
      <c r="A1" s="2091" t="s">
        <v>161</v>
      </c>
      <c r="B1" s="2092"/>
      <c r="C1" s="2092"/>
      <c r="D1" s="2095" t="s">
        <v>162</v>
      </c>
      <c r="E1" s="2095" t="s">
        <v>1393</v>
      </c>
      <c r="F1" s="1647" t="s">
        <v>163</v>
      </c>
      <c r="G1" s="1649"/>
      <c r="H1" s="2097" t="s">
        <v>164</v>
      </c>
      <c r="I1" s="2098"/>
      <c r="J1" s="2098"/>
      <c r="K1" s="2098"/>
      <c r="L1" s="2098"/>
      <c r="M1" s="2098"/>
      <c r="N1" s="2098"/>
      <c r="O1" s="2098"/>
      <c r="P1" s="2098"/>
      <c r="Q1" s="2098"/>
      <c r="R1" s="2098"/>
      <c r="S1" s="2098"/>
      <c r="T1" s="2098"/>
      <c r="U1" s="2098"/>
      <c r="V1" s="2098"/>
      <c r="W1" s="2098"/>
      <c r="X1" s="2098"/>
      <c r="Y1" s="2098"/>
      <c r="Z1" s="2098"/>
      <c r="AA1" s="2099"/>
      <c r="AB1" s="1970" t="s">
        <v>165</v>
      </c>
      <c r="AC1" s="1648"/>
      <c r="AD1" s="1648"/>
      <c r="AE1" s="1648"/>
      <c r="AF1" s="1648"/>
      <c r="AG1" s="1648"/>
      <c r="AH1" s="1648"/>
      <c r="AI1" s="1648"/>
      <c r="AJ1" s="1648"/>
      <c r="AK1" s="1648"/>
      <c r="AL1" s="1648"/>
      <c r="AM1" s="1648"/>
      <c r="AN1" s="1648"/>
      <c r="AO1" s="1649"/>
      <c r="AP1" s="2082" t="s">
        <v>166</v>
      </c>
    </row>
    <row r="2" spans="1:42" ht="36" customHeight="1" thickBot="1">
      <c r="A2" s="2093"/>
      <c r="B2" s="2094"/>
      <c r="C2" s="2094"/>
      <c r="D2" s="2096"/>
      <c r="E2" s="2096"/>
      <c r="F2" s="43" t="s">
        <v>167</v>
      </c>
      <c r="G2" s="43" t="s">
        <v>168</v>
      </c>
      <c r="H2" s="43" t="s">
        <v>169</v>
      </c>
      <c r="I2" s="52" t="s">
        <v>170</v>
      </c>
      <c r="J2" s="2084" t="s">
        <v>171</v>
      </c>
      <c r="K2" s="2021"/>
      <c r="L2" s="2085" t="s">
        <v>172</v>
      </c>
      <c r="M2" s="2086"/>
      <c r="N2" s="2087" t="s">
        <v>173</v>
      </c>
      <c r="O2" s="2088"/>
      <c r="P2" s="2085" t="s">
        <v>174</v>
      </c>
      <c r="Q2" s="2086"/>
      <c r="R2" s="2085" t="s">
        <v>175</v>
      </c>
      <c r="S2" s="2086"/>
      <c r="T2" s="2100" t="s">
        <v>695</v>
      </c>
      <c r="U2" s="2101"/>
      <c r="V2" s="2085" t="s">
        <v>696</v>
      </c>
      <c r="W2" s="2086"/>
      <c r="X2" s="2102" t="s">
        <v>697</v>
      </c>
      <c r="Y2" s="2103"/>
      <c r="Z2" s="1941" t="s">
        <v>55</v>
      </c>
      <c r="AA2" s="2089"/>
      <c r="AB2" s="2090" t="s">
        <v>171</v>
      </c>
      <c r="AC2" s="2021"/>
      <c r="AD2" s="2075" t="s">
        <v>176</v>
      </c>
      <c r="AE2" s="1652"/>
      <c r="AF2" s="2075" t="s">
        <v>177</v>
      </c>
      <c r="AG2" s="1652"/>
      <c r="AH2" s="2075" t="s">
        <v>178</v>
      </c>
      <c r="AI2" s="1652"/>
      <c r="AJ2" s="2075" t="s">
        <v>179</v>
      </c>
      <c r="AK2" s="1652"/>
      <c r="AL2" s="2075" t="s">
        <v>180</v>
      </c>
      <c r="AM2" s="1652"/>
      <c r="AN2" s="2076" t="s">
        <v>181</v>
      </c>
      <c r="AO2" s="2077"/>
      <c r="AP2" s="2083"/>
    </row>
    <row r="3" spans="1:42" s="196" customFormat="1" ht="26.25" customHeight="1">
      <c r="A3" s="1590" t="s">
        <v>31</v>
      </c>
      <c r="B3" s="1591"/>
      <c r="C3" s="1592"/>
      <c r="D3" s="2053">
        <f>SUM(,D15,D29,,D49)</f>
        <v>293</v>
      </c>
      <c r="E3" s="2053">
        <f>E15+E29+E49</f>
        <v>1326213</v>
      </c>
      <c r="F3" s="2053">
        <f>SUM(,F15,F29,,F49)</f>
        <v>1547101</v>
      </c>
      <c r="G3" s="2080">
        <f>F3/E3</f>
        <v>1.1665554477297388</v>
      </c>
      <c r="H3" s="2053">
        <f>SUM(,H15,H29,,H49)</f>
        <v>239817</v>
      </c>
      <c r="I3" s="2072">
        <f>H3/E3*100</f>
        <v>18.082841896437447</v>
      </c>
      <c r="J3" s="725">
        <f>SUM(J15,J29,J49)</f>
        <v>3014</v>
      </c>
      <c r="K3" s="726" t="s">
        <v>182</v>
      </c>
      <c r="L3" s="727">
        <f>SUM(L15,L29,L49)</f>
        <v>223</v>
      </c>
      <c r="M3" s="726" t="s">
        <v>182</v>
      </c>
      <c r="N3" s="727">
        <f>SUM(N15,N29,N49)</f>
        <v>194</v>
      </c>
      <c r="O3" s="728" t="s">
        <v>182</v>
      </c>
      <c r="P3" s="729">
        <f>SUM(P15,P29,P49)</f>
        <v>470</v>
      </c>
      <c r="Q3" s="728" t="s">
        <v>182</v>
      </c>
      <c r="R3" s="729">
        <f>SUM(R15,R29,R49)</f>
        <v>312</v>
      </c>
      <c r="S3" s="728" t="s">
        <v>182</v>
      </c>
      <c r="T3" s="729">
        <f>SUM(T15,T29,T49)</f>
        <v>282</v>
      </c>
      <c r="U3" s="728" t="s">
        <v>182</v>
      </c>
      <c r="V3" s="729">
        <f>SUM(V15,V29,V49)</f>
        <v>80</v>
      </c>
      <c r="W3" s="728" t="s">
        <v>182</v>
      </c>
      <c r="X3" s="729">
        <f>SUM(X15,X29,X49)</f>
        <v>120</v>
      </c>
      <c r="Y3" s="728" t="s">
        <v>182</v>
      </c>
      <c r="Z3" s="729">
        <f>SUM(Z15,Z29,Z49)</f>
        <v>1333</v>
      </c>
      <c r="AA3" s="972" t="s">
        <v>182</v>
      </c>
      <c r="AB3" s="978">
        <f>SUM(AB15,AB29,AB49)</f>
        <v>79016</v>
      </c>
      <c r="AC3" s="726" t="s">
        <v>183</v>
      </c>
      <c r="AD3" s="727">
        <f>SUM(AD15,AD29,AD49)</f>
        <v>6745</v>
      </c>
      <c r="AE3" s="726" t="s">
        <v>183</v>
      </c>
      <c r="AF3" s="727">
        <f>SUM(AF15,AF29,AF49)</f>
        <v>772</v>
      </c>
      <c r="AG3" s="726" t="s">
        <v>183</v>
      </c>
      <c r="AH3" s="727">
        <f>SUM(AH15,AH29,AH49)</f>
        <v>10905</v>
      </c>
      <c r="AI3" s="728" t="s">
        <v>183</v>
      </c>
      <c r="AJ3" s="729">
        <f>SUM(AJ15,AJ29,AJ49)</f>
        <v>18582</v>
      </c>
      <c r="AK3" s="728" t="s">
        <v>183</v>
      </c>
      <c r="AL3" s="729">
        <f>SUM(AL15,AL29,AL49)</f>
        <v>15692</v>
      </c>
      <c r="AM3" s="728" t="s">
        <v>183</v>
      </c>
      <c r="AN3" s="729">
        <f>SUM(AN15,AN29,AN49)</f>
        <v>26320</v>
      </c>
      <c r="AO3" s="728" t="s">
        <v>183</v>
      </c>
      <c r="AP3" s="2074">
        <f>SUM(,AP15,AP29,,AP49)</f>
        <v>1895</v>
      </c>
    </row>
    <row r="4" spans="1:42" s="196" customFormat="1" ht="26.25" customHeight="1" thickBot="1">
      <c r="A4" s="2078"/>
      <c r="B4" s="2079"/>
      <c r="C4" s="1652"/>
      <c r="D4" s="2025"/>
      <c r="E4" s="2025"/>
      <c r="F4" s="2025"/>
      <c r="G4" s="2081"/>
      <c r="H4" s="2025"/>
      <c r="I4" s="2073"/>
      <c r="J4" s="730">
        <f>SUM(J16,J30,J50)</f>
        <v>10252</v>
      </c>
      <c r="K4" s="731" t="s">
        <v>184</v>
      </c>
      <c r="L4" s="732">
        <f>SUM(L16,L30,L50)</f>
        <v>736</v>
      </c>
      <c r="M4" s="731" t="s">
        <v>184</v>
      </c>
      <c r="N4" s="732">
        <f>SUM(N16,N30,N50)</f>
        <v>593</v>
      </c>
      <c r="O4" s="733" t="s">
        <v>184</v>
      </c>
      <c r="P4" s="734">
        <f>SUM(P16,P30,P50)</f>
        <v>1484</v>
      </c>
      <c r="Q4" s="733" t="s">
        <v>184</v>
      </c>
      <c r="R4" s="734">
        <f>SUM(R16,R30,R50)</f>
        <v>1222</v>
      </c>
      <c r="S4" s="733" t="s">
        <v>184</v>
      </c>
      <c r="T4" s="734">
        <f>SUM(T16,T30,T50)</f>
        <v>1469</v>
      </c>
      <c r="U4" s="733" t="s">
        <v>184</v>
      </c>
      <c r="V4" s="734">
        <f>SUM(V16,V30,V50)</f>
        <v>189</v>
      </c>
      <c r="W4" s="733" t="s">
        <v>184</v>
      </c>
      <c r="X4" s="734">
        <f>SUM(X16,X30,X50)</f>
        <v>239</v>
      </c>
      <c r="Y4" s="733" t="s">
        <v>184</v>
      </c>
      <c r="Z4" s="734">
        <f>SUM(Z16,Z30,Z50)</f>
        <v>4320</v>
      </c>
      <c r="AA4" s="973" t="s">
        <v>184</v>
      </c>
      <c r="AB4" s="979">
        <f>SUM(AB16,AB30,AB50)</f>
        <v>1307284</v>
      </c>
      <c r="AC4" s="731" t="s">
        <v>185</v>
      </c>
      <c r="AD4" s="732">
        <f>SUM(AD16,AD30,AD50)</f>
        <v>175801</v>
      </c>
      <c r="AE4" s="731" t="s">
        <v>185</v>
      </c>
      <c r="AF4" s="732">
        <f>SUM(AF16,AF30,AF50)</f>
        <v>10356</v>
      </c>
      <c r="AG4" s="731" t="s">
        <v>185</v>
      </c>
      <c r="AH4" s="732">
        <f>SUM(AH16,AH30,AH50)</f>
        <v>96525</v>
      </c>
      <c r="AI4" s="733" t="s">
        <v>185</v>
      </c>
      <c r="AJ4" s="734">
        <f>SUM(AJ16,AJ30,AJ50)</f>
        <v>204411</v>
      </c>
      <c r="AK4" s="733" t="s">
        <v>185</v>
      </c>
      <c r="AL4" s="734">
        <f>SUM(AL16,AL30,AL50)</f>
        <v>188768</v>
      </c>
      <c r="AM4" s="733" t="s">
        <v>185</v>
      </c>
      <c r="AN4" s="734">
        <f>SUM(AN16,AN30,AN50)</f>
        <v>631423</v>
      </c>
      <c r="AO4" s="733" t="s">
        <v>185</v>
      </c>
      <c r="AP4" s="2031"/>
    </row>
    <row r="5" spans="1:42" ht="25.5" customHeight="1">
      <c r="A5" s="2048" t="s">
        <v>10</v>
      </c>
      <c r="B5" s="2070" t="s">
        <v>18</v>
      </c>
      <c r="C5" s="2071"/>
      <c r="D5" s="2052">
        <v>16</v>
      </c>
      <c r="E5" s="2053">
        <v>115224</v>
      </c>
      <c r="F5" s="2053">
        <f>H5+AB6</f>
        <v>112710</v>
      </c>
      <c r="G5" s="2038">
        <f>F5/E5</f>
        <v>0.9781816288273276</v>
      </c>
      <c r="H5" s="2052">
        <v>17344</v>
      </c>
      <c r="I5" s="2055">
        <f>H5/E5*100</f>
        <v>15.052419634798305</v>
      </c>
      <c r="J5" s="735">
        <f>SUM(L5,N5,P5,R5,Z5,T5,V5,X5)</f>
        <v>142</v>
      </c>
      <c r="K5" s="728" t="s">
        <v>182</v>
      </c>
      <c r="L5" s="727">
        <v>20</v>
      </c>
      <c r="M5" s="728" t="s">
        <v>182</v>
      </c>
      <c r="N5" s="727">
        <v>10</v>
      </c>
      <c r="O5" s="728" t="s">
        <v>182</v>
      </c>
      <c r="P5" s="727">
        <v>38</v>
      </c>
      <c r="Q5" s="728" t="s">
        <v>182</v>
      </c>
      <c r="R5" s="727">
        <v>22</v>
      </c>
      <c r="S5" s="728" t="s">
        <v>182</v>
      </c>
      <c r="T5" s="727">
        <v>16</v>
      </c>
      <c r="U5" s="728" t="s">
        <v>182</v>
      </c>
      <c r="V5" s="727">
        <v>4</v>
      </c>
      <c r="W5" s="728" t="s">
        <v>182</v>
      </c>
      <c r="X5" s="727">
        <v>2</v>
      </c>
      <c r="Y5" s="728" t="s">
        <v>182</v>
      </c>
      <c r="Z5" s="727">
        <v>30</v>
      </c>
      <c r="AA5" s="972" t="s">
        <v>182</v>
      </c>
      <c r="AB5" s="980">
        <f>SUM(AD5,AF5,AH5,AJ5,AL5,AN5)</f>
        <v>2448</v>
      </c>
      <c r="AC5" s="728" t="s">
        <v>183</v>
      </c>
      <c r="AD5" s="727">
        <v>38</v>
      </c>
      <c r="AE5" s="728" t="s">
        <v>183</v>
      </c>
      <c r="AF5" s="727">
        <v>3</v>
      </c>
      <c r="AG5" s="728" t="s">
        <v>183</v>
      </c>
      <c r="AH5" s="727">
        <v>32</v>
      </c>
      <c r="AI5" s="728" t="s">
        <v>183</v>
      </c>
      <c r="AJ5" s="727">
        <v>372</v>
      </c>
      <c r="AK5" s="728" t="s">
        <v>183</v>
      </c>
      <c r="AL5" s="727">
        <v>64</v>
      </c>
      <c r="AM5" s="728" t="s">
        <v>183</v>
      </c>
      <c r="AN5" s="727">
        <v>1939</v>
      </c>
      <c r="AO5" s="728" t="s">
        <v>183</v>
      </c>
      <c r="AP5" s="2046">
        <v>192</v>
      </c>
    </row>
    <row r="6" spans="1:42" ht="25.5" customHeight="1">
      <c r="A6" s="2049"/>
      <c r="B6" s="2068"/>
      <c r="C6" s="2069"/>
      <c r="D6" s="2034"/>
      <c r="E6" s="2022"/>
      <c r="F6" s="2022"/>
      <c r="G6" s="2038"/>
      <c r="H6" s="2034"/>
      <c r="I6" s="2015"/>
      <c r="J6" s="737">
        <f>SUM(L6,N6,P6,R6,Z6,T6,V6,X6)</f>
        <v>474</v>
      </c>
      <c r="K6" s="738" t="s">
        <v>184</v>
      </c>
      <c r="L6" s="739">
        <v>61</v>
      </c>
      <c r="M6" s="738" t="s">
        <v>184</v>
      </c>
      <c r="N6" s="739">
        <v>36</v>
      </c>
      <c r="O6" s="738" t="s">
        <v>184</v>
      </c>
      <c r="P6" s="739">
        <v>159</v>
      </c>
      <c r="Q6" s="738" t="s">
        <v>184</v>
      </c>
      <c r="R6" s="739">
        <v>52</v>
      </c>
      <c r="S6" s="738" t="s">
        <v>184</v>
      </c>
      <c r="T6" s="739">
        <v>46</v>
      </c>
      <c r="U6" s="738" t="s">
        <v>184</v>
      </c>
      <c r="V6" s="739">
        <v>8</v>
      </c>
      <c r="W6" s="738" t="s">
        <v>184</v>
      </c>
      <c r="X6" s="739">
        <v>2</v>
      </c>
      <c r="Y6" s="738" t="s">
        <v>184</v>
      </c>
      <c r="Z6" s="739">
        <v>110</v>
      </c>
      <c r="AA6" s="974" t="s">
        <v>184</v>
      </c>
      <c r="AB6" s="981">
        <f aca="true" t="shared" si="0" ref="AB6:AB14">SUM(AD6,AF6,AH6,AJ6,AL6,AN6)</f>
        <v>95366</v>
      </c>
      <c r="AC6" s="738" t="s">
        <v>185</v>
      </c>
      <c r="AD6" s="739">
        <v>5905</v>
      </c>
      <c r="AE6" s="738" t="s">
        <v>185</v>
      </c>
      <c r="AF6" s="739">
        <v>57</v>
      </c>
      <c r="AG6" s="738" t="s">
        <v>185</v>
      </c>
      <c r="AH6" s="739">
        <v>1059</v>
      </c>
      <c r="AI6" s="738" t="s">
        <v>185</v>
      </c>
      <c r="AJ6" s="739">
        <v>16386</v>
      </c>
      <c r="AK6" s="738" t="s">
        <v>185</v>
      </c>
      <c r="AL6" s="739">
        <v>5146</v>
      </c>
      <c r="AM6" s="738" t="s">
        <v>185</v>
      </c>
      <c r="AN6" s="739">
        <v>66813</v>
      </c>
      <c r="AO6" s="738" t="s">
        <v>185</v>
      </c>
      <c r="AP6" s="2017"/>
    </row>
    <row r="7" spans="1:42" ht="25.5" customHeight="1">
      <c r="A7" s="2049"/>
      <c r="B7" s="2043" t="s">
        <v>19</v>
      </c>
      <c r="C7" s="2044"/>
      <c r="D7" s="2034">
        <v>29</v>
      </c>
      <c r="E7" s="2036">
        <v>103994</v>
      </c>
      <c r="F7" s="2036">
        <f>H7+AB8</f>
        <v>273936</v>
      </c>
      <c r="G7" s="2038">
        <f>F7/E7</f>
        <v>2.6341519703059793</v>
      </c>
      <c r="H7" s="2034">
        <v>65286</v>
      </c>
      <c r="I7" s="2015">
        <f>H7/E7*100</f>
        <v>62.7786218435679</v>
      </c>
      <c r="J7" s="735">
        <f aca="true" t="shared" si="1" ref="J7:J14">SUM(L7,N7,P7,R7,Z7,T7,V7,X7)</f>
        <v>506</v>
      </c>
      <c r="K7" s="741" t="s">
        <v>182</v>
      </c>
      <c r="L7" s="736">
        <v>14</v>
      </c>
      <c r="M7" s="741" t="s">
        <v>182</v>
      </c>
      <c r="N7" s="736">
        <v>38</v>
      </c>
      <c r="O7" s="741" t="s">
        <v>182</v>
      </c>
      <c r="P7" s="736">
        <v>80</v>
      </c>
      <c r="Q7" s="741" t="s">
        <v>182</v>
      </c>
      <c r="R7" s="736">
        <v>75</v>
      </c>
      <c r="S7" s="741" t="s">
        <v>182</v>
      </c>
      <c r="T7" s="736">
        <v>42</v>
      </c>
      <c r="U7" s="741" t="s">
        <v>182</v>
      </c>
      <c r="V7" s="736">
        <v>8</v>
      </c>
      <c r="W7" s="741" t="s">
        <v>182</v>
      </c>
      <c r="X7" s="736">
        <v>41</v>
      </c>
      <c r="Y7" s="741" t="s">
        <v>182</v>
      </c>
      <c r="Z7" s="736">
        <v>208</v>
      </c>
      <c r="AA7" s="975" t="s">
        <v>182</v>
      </c>
      <c r="AB7" s="980">
        <f t="shared" si="0"/>
        <v>21624</v>
      </c>
      <c r="AC7" s="741" t="s">
        <v>183</v>
      </c>
      <c r="AD7" s="736">
        <v>3410</v>
      </c>
      <c r="AE7" s="741" t="s">
        <v>183</v>
      </c>
      <c r="AF7" s="736">
        <v>103</v>
      </c>
      <c r="AG7" s="741" t="s">
        <v>183</v>
      </c>
      <c r="AH7" s="736">
        <v>5983</v>
      </c>
      <c r="AI7" s="741" t="s">
        <v>183</v>
      </c>
      <c r="AJ7" s="736">
        <v>4414</v>
      </c>
      <c r="AK7" s="741" t="s">
        <v>183</v>
      </c>
      <c r="AL7" s="736">
        <v>5659</v>
      </c>
      <c r="AM7" s="741" t="s">
        <v>183</v>
      </c>
      <c r="AN7" s="736">
        <v>2055</v>
      </c>
      <c r="AO7" s="741" t="s">
        <v>183</v>
      </c>
      <c r="AP7" s="2040">
        <v>348</v>
      </c>
    </row>
    <row r="8" spans="1:42" ht="25.5" customHeight="1">
      <c r="A8" s="2049"/>
      <c r="B8" s="2068"/>
      <c r="C8" s="2069"/>
      <c r="D8" s="2034"/>
      <c r="E8" s="2022"/>
      <c r="F8" s="2022"/>
      <c r="G8" s="2038"/>
      <c r="H8" s="2034"/>
      <c r="I8" s="2015"/>
      <c r="J8" s="737">
        <f t="shared" si="1"/>
        <v>2464</v>
      </c>
      <c r="K8" s="742" t="s">
        <v>184</v>
      </c>
      <c r="L8" s="740">
        <v>30</v>
      </c>
      <c r="M8" s="742" t="s">
        <v>184</v>
      </c>
      <c r="N8" s="740">
        <v>201</v>
      </c>
      <c r="O8" s="742" t="s">
        <v>184</v>
      </c>
      <c r="P8" s="740">
        <v>504</v>
      </c>
      <c r="Q8" s="742" t="s">
        <v>184</v>
      </c>
      <c r="R8" s="740">
        <v>682</v>
      </c>
      <c r="S8" s="742" t="s">
        <v>184</v>
      </c>
      <c r="T8" s="740">
        <v>308</v>
      </c>
      <c r="U8" s="742" t="s">
        <v>184</v>
      </c>
      <c r="V8" s="740">
        <v>34</v>
      </c>
      <c r="W8" s="742" t="s">
        <v>184</v>
      </c>
      <c r="X8" s="740">
        <v>63</v>
      </c>
      <c r="Y8" s="742" t="s">
        <v>184</v>
      </c>
      <c r="Z8" s="740">
        <v>642</v>
      </c>
      <c r="AA8" s="976" t="s">
        <v>184</v>
      </c>
      <c r="AB8" s="981">
        <f t="shared" si="0"/>
        <v>208650</v>
      </c>
      <c r="AC8" s="738" t="s">
        <v>185</v>
      </c>
      <c r="AD8" s="740">
        <v>56945</v>
      </c>
      <c r="AE8" s="742" t="s">
        <v>185</v>
      </c>
      <c r="AF8" s="740">
        <v>1000</v>
      </c>
      <c r="AG8" s="742" t="s">
        <v>185</v>
      </c>
      <c r="AH8" s="740">
        <v>51703</v>
      </c>
      <c r="AI8" s="742" t="s">
        <v>185</v>
      </c>
      <c r="AJ8" s="740">
        <v>32626</v>
      </c>
      <c r="AK8" s="742" t="s">
        <v>185</v>
      </c>
      <c r="AL8" s="740">
        <v>43427</v>
      </c>
      <c r="AM8" s="742" t="s">
        <v>185</v>
      </c>
      <c r="AN8" s="740">
        <v>22949</v>
      </c>
      <c r="AO8" s="742" t="s">
        <v>185</v>
      </c>
      <c r="AP8" s="2040"/>
    </row>
    <row r="9" spans="1:42" ht="25.5" customHeight="1">
      <c r="A9" s="2049"/>
      <c r="B9" s="2043" t="s">
        <v>39</v>
      </c>
      <c r="C9" s="2044"/>
      <c r="D9" s="2034">
        <v>19</v>
      </c>
      <c r="E9" s="2036">
        <v>81993</v>
      </c>
      <c r="F9" s="2024">
        <f>H9+AB10</f>
        <v>121394</v>
      </c>
      <c r="G9" s="2038">
        <f>F9/E9</f>
        <v>1.4805410217945434</v>
      </c>
      <c r="H9" s="2034">
        <v>17750</v>
      </c>
      <c r="I9" s="2015">
        <f>H9/E9*100</f>
        <v>21.64818947958972</v>
      </c>
      <c r="J9" s="735">
        <f t="shared" si="1"/>
        <v>158</v>
      </c>
      <c r="K9" s="741" t="s">
        <v>182</v>
      </c>
      <c r="L9" s="736">
        <v>25</v>
      </c>
      <c r="M9" s="741" t="s">
        <v>182</v>
      </c>
      <c r="N9" s="736">
        <v>12</v>
      </c>
      <c r="O9" s="741" t="s">
        <v>182</v>
      </c>
      <c r="P9" s="736">
        <v>17</v>
      </c>
      <c r="Q9" s="741" t="s">
        <v>182</v>
      </c>
      <c r="R9" s="736">
        <v>23</v>
      </c>
      <c r="S9" s="741" t="s">
        <v>182</v>
      </c>
      <c r="T9" s="736">
        <v>20</v>
      </c>
      <c r="U9" s="741" t="s">
        <v>182</v>
      </c>
      <c r="V9" s="736">
        <v>5</v>
      </c>
      <c r="W9" s="741" t="s">
        <v>182</v>
      </c>
      <c r="X9" s="736">
        <v>12</v>
      </c>
      <c r="Y9" s="741" t="s">
        <v>182</v>
      </c>
      <c r="Z9" s="736">
        <v>44</v>
      </c>
      <c r="AA9" s="975" t="s">
        <v>182</v>
      </c>
      <c r="AB9" s="980">
        <f t="shared" si="0"/>
        <v>7099</v>
      </c>
      <c r="AC9" s="741" t="s">
        <v>183</v>
      </c>
      <c r="AD9" s="736">
        <v>282</v>
      </c>
      <c r="AE9" s="741" t="s">
        <v>183</v>
      </c>
      <c r="AF9" s="736">
        <v>95</v>
      </c>
      <c r="AG9" s="741" t="s">
        <v>183</v>
      </c>
      <c r="AH9" s="736">
        <v>1270</v>
      </c>
      <c r="AI9" s="741" t="s">
        <v>183</v>
      </c>
      <c r="AJ9" s="736">
        <v>2063</v>
      </c>
      <c r="AK9" s="741" t="s">
        <v>183</v>
      </c>
      <c r="AL9" s="736">
        <v>1325</v>
      </c>
      <c r="AM9" s="741" t="s">
        <v>183</v>
      </c>
      <c r="AN9" s="736">
        <v>2064</v>
      </c>
      <c r="AO9" s="741" t="s">
        <v>183</v>
      </c>
      <c r="AP9" s="2040">
        <v>84</v>
      </c>
    </row>
    <row r="10" spans="1:42" ht="25.5" customHeight="1">
      <c r="A10" s="2049"/>
      <c r="B10" s="2070"/>
      <c r="C10" s="2071"/>
      <c r="D10" s="2036"/>
      <c r="E10" s="2022"/>
      <c r="F10" s="2024"/>
      <c r="G10" s="2045"/>
      <c r="H10" s="2036"/>
      <c r="I10" s="2042"/>
      <c r="J10" s="737">
        <f t="shared" si="1"/>
        <v>589</v>
      </c>
      <c r="K10" s="738" t="s">
        <v>184</v>
      </c>
      <c r="L10" s="739">
        <v>217</v>
      </c>
      <c r="M10" s="738" t="s">
        <v>184</v>
      </c>
      <c r="N10" s="739">
        <v>19</v>
      </c>
      <c r="O10" s="738" t="s">
        <v>184</v>
      </c>
      <c r="P10" s="739">
        <v>136</v>
      </c>
      <c r="Q10" s="738" t="s">
        <v>184</v>
      </c>
      <c r="R10" s="739">
        <v>34</v>
      </c>
      <c r="S10" s="738" t="s">
        <v>184</v>
      </c>
      <c r="T10" s="739">
        <v>99</v>
      </c>
      <c r="U10" s="738" t="s">
        <v>184</v>
      </c>
      <c r="V10" s="739">
        <v>6</v>
      </c>
      <c r="W10" s="738" t="s">
        <v>184</v>
      </c>
      <c r="X10" s="739">
        <v>18</v>
      </c>
      <c r="Y10" s="738" t="s">
        <v>184</v>
      </c>
      <c r="Z10" s="739">
        <v>60</v>
      </c>
      <c r="AA10" s="974" t="s">
        <v>184</v>
      </c>
      <c r="AB10" s="981">
        <f>SUM(AD10,AF10,AH10,AJ10,AL10,AN10)</f>
        <v>103644</v>
      </c>
      <c r="AC10" s="738" t="s">
        <v>185</v>
      </c>
      <c r="AD10" s="739">
        <v>8935</v>
      </c>
      <c r="AE10" s="738" t="s">
        <v>185</v>
      </c>
      <c r="AF10" s="739">
        <v>1189</v>
      </c>
      <c r="AG10" s="738" t="s">
        <v>185</v>
      </c>
      <c r="AH10" s="739">
        <v>9145</v>
      </c>
      <c r="AI10" s="738" t="s">
        <v>185</v>
      </c>
      <c r="AJ10" s="739">
        <v>22260</v>
      </c>
      <c r="AK10" s="738" t="s">
        <v>185</v>
      </c>
      <c r="AL10" s="739">
        <v>13625</v>
      </c>
      <c r="AM10" s="738" t="s">
        <v>185</v>
      </c>
      <c r="AN10" s="739">
        <v>48490</v>
      </c>
      <c r="AO10" s="738" t="s">
        <v>185</v>
      </c>
      <c r="AP10" s="2017"/>
    </row>
    <row r="11" spans="1:42" ht="25.5" customHeight="1">
      <c r="A11" s="2049"/>
      <c r="B11" s="2043" t="s">
        <v>21</v>
      </c>
      <c r="C11" s="2044"/>
      <c r="D11" s="2034">
        <v>23</v>
      </c>
      <c r="E11" s="2036">
        <v>150162</v>
      </c>
      <c r="F11" s="2036">
        <f>H11+AB12</f>
        <v>220242</v>
      </c>
      <c r="G11" s="2038">
        <f>F11/E11</f>
        <v>1.4666959683541776</v>
      </c>
      <c r="H11" s="2034">
        <v>10912</v>
      </c>
      <c r="I11" s="2015">
        <f>H11/E11*100</f>
        <v>7.266818502683768</v>
      </c>
      <c r="J11" s="735">
        <f t="shared" si="1"/>
        <v>221</v>
      </c>
      <c r="K11" s="741" t="s">
        <v>182</v>
      </c>
      <c r="L11" s="736">
        <v>5</v>
      </c>
      <c r="M11" s="741" t="s">
        <v>182</v>
      </c>
      <c r="N11" s="736">
        <v>3</v>
      </c>
      <c r="O11" s="741" t="s">
        <v>182</v>
      </c>
      <c r="P11" s="736">
        <v>17</v>
      </c>
      <c r="Q11" s="741" t="s">
        <v>182</v>
      </c>
      <c r="R11" s="736">
        <v>19</v>
      </c>
      <c r="S11" s="741" t="s">
        <v>182</v>
      </c>
      <c r="T11" s="736">
        <v>6</v>
      </c>
      <c r="U11" s="741" t="s">
        <v>182</v>
      </c>
      <c r="V11" s="736">
        <v>3</v>
      </c>
      <c r="W11" s="741" t="s">
        <v>182</v>
      </c>
      <c r="X11" s="736">
        <v>5</v>
      </c>
      <c r="Y11" s="741" t="s">
        <v>182</v>
      </c>
      <c r="Z11" s="736">
        <v>163</v>
      </c>
      <c r="AA11" s="975" t="s">
        <v>182</v>
      </c>
      <c r="AB11" s="980">
        <f>SUM(AD11,AF11,AH11,AJ11,AL11,AN11)</f>
        <v>19001</v>
      </c>
      <c r="AC11" s="741" t="s">
        <v>183</v>
      </c>
      <c r="AD11" s="736">
        <v>346</v>
      </c>
      <c r="AE11" s="741" t="s">
        <v>183</v>
      </c>
      <c r="AF11" s="736">
        <v>71</v>
      </c>
      <c r="AG11" s="741" t="s">
        <v>183</v>
      </c>
      <c r="AH11" s="736">
        <v>328</v>
      </c>
      <c r="AI11" s="741" t="s">
        <v>183</v>
      </c>
      <c r="AJ11" s="736">
        <v>4892</v>
      </c>
      <c r="AK11" s="741" t="s">
        <v>183</v>
      </c>
      <c r="AL11" s="736">
        <v>2778</v>
      </c>
      <c r="AM11" s="741" t="s">
        <v>183</v>
      </c>
      <c r="AN11" s="736">
        <v>10586</v>
      </c>
      <c r="AO11" s="741" t="s">
        <v>183</v>
      </c>
      <c r="AP11" s="2040">
        <v>180</v>
      </c>
    </row>
    <row r="12" spans="1:42" ht="25.5" customHeight="1">
      <c r="A12" s="2049"/>
      <c r="B12" s="2068"/>
      <c r="C12" s="2069"/>
      <c r="D12" s="2034"/>
      <c r="E12" s="2022"/>
      <c r="F12" s="2022"/>
      <c r="G12" s="2038"/>
      <c r="H12" s="2034"/>
      <c r="I12" s="2015"/>
      <c r="J12" s="737">
        <f t="shared" si="1"/>
        <v>811</v>
      </c>
      <c r="K12" s="742" t="s">
        <v>184</v>
      </c>
      <c r="L12" s="740">
        <v>49</v>
      </c>
      <c r="M12" s="742" t="s">
        <v>184</v>
      </c>
      <c r="N12" s="740">
        <v>28</v>
      </c>
      <c r="O12" s="742" t="s">
        <v>184</v>
      </c>
      <c r="P12" s="740">
        <v>48</v>
      </c>
      <c r="Q12" s="742" t="s">
        <v>184</v>
      </c>
      <c r="R12" s="740">
        <v>59</v>
      </c>
      <c r="S12" s="742" t="s">
        <v>184</v>
      </c>
      <c r="T12" s="740">
        <v>8</v>
      </c>
      <c r="U12" s="742" t="s">
        <v>184</v>
      </c>
      <c r="V12" s="740">
        <v>3</v>
      </c>
      <c r="W12" s="742" t="s">
        <v>184</v>
      </c>
      <c r="X12" s="740">
        <v>17</v>
      </c>
      <c r="Y12" s="742" t="s">
        <v>184</v>
      </c>
      <c r="Z12" s="740">
        <v>599</v>
      </c>
      <c r="AA12" s="976" t="s">
        <v>184</v>
      </c>
      <c r="AB12" s="981">
        <f t="shared" si="0"/>
        <v>209330</v>
      </c>
      <c r="AC12" s="742" t="s">
        <v>185</v>
      </c>
      <c r="AD12" s="740">
        <v>4378</v>
      </c>
      <c r="AE12" s="742" t="s">
        <v>185</v>
      </c>
      <c r="AF12" s="740">
        <v>547</v>
      </c>
      <c r="AG12" s="742" t="s">
        <v>185</v>
      </c>
      <c r="AH12" s="740">
        <v>2480</v>
      </c>
      <c r="AI12" s="742" t="s">
        <v>185</v>
      </c>
      <c r="AJ12" s="740">
        <v>40300</v>
      </c>
      <c r="AK12" s="742" t="s">
        <v>185</v>
      </c>
      <c r="AL12" s="740">
        <v>24517</v>
      </c>
      <c r="AM12" s="742" t="s">
        <v>185</v>
      </c>
      <c r="AN12" s="740">
        <v>137108</v>
      </c>
      <c r="AO12" s="742" t="s">
        <v>185</v>
      </c>
      <c r="AP12" s="2040"/>
    </row>
    <row r="13" spans="1:42" ht="25.5" customHeight="1">
      <c r="A13" s="2049"/>
      <c r="B13" s="2043" t="s">
        <v>40</v>
      </c>
      <c r="C13" s="2044"/>
      <c r="D13" s="2034">
        <v>4</v>
      </c>
      <c r="E13" s="2036">
        <v>6488</v>
      </c>
      <c r="F13" s="2036">
        <f>H13+AB14</f>
        <v>3407</v>
      </c>
      <c r="G13" s="2038">
        <f>F13/E13</f>
        <v>0.5251233045622689</v>
      </c>
      <c r="H13" s="2034">
        <v>370</v>
      </c>
      <c r="I13" s="2015">
        <f>H13/E13*100</f>
        <v>5.702836004932182</v>
      </c>
      <c r="J13" s="735">
        <f t="shared" si="1"/>
        <v>1</v>
      </c>
      <c r="K13" s="741" t="s">
        <v>182</v>
      </c>
      <c r="L13" s="736">
        <v>0</v>
      </c>
      <c r="M13" s="741" t="s">
        <v>182</v>
      </c>
      <c r="N13" s="736">
        <v>0</v>
      </c>
      <c r="O13" s="741" t="s">
        <v>182</v>
      </c>
      <c r="P13" s="736">
        <v>1</v>
      </c>
      <c r="Q13" s="741" t="s">
        <v>182</v>
      </c>
      <c r="R13" s="736">
        <v>0</v>
      </c>
      <c r="S13" s="741" t="s">
        <v>182</v>
      </c>
      <c r="T13" s="736">
        <v>0</v>
      </c>
      <c r="U13" s="741" t="s">
        <v>182</v>
      </c>
      <c r="V13" s="736">
        <v>0</v>
      </c>
      <c r="W13" s="741" t="s">
        <v>182</v>
      </c>
      <c r="X13" s="736">
        <v>0</v>
      </c>
      <c r="Y13" s="741" t="s">
        <v>182</v>
      </c>
      <c r="Z13" s="736">
        <v>0</v>
      </c>
      <c r="AA13" s="975" t="s">
        <v>182</v>
      </c>
      <c r="AB13" s="980">
        <f t="shared" si="0"/>
        <v>7</v>
      </c>
      <c r="AC13" s="741" t="s">
        <v>183</v>
      </c>
      <c r="AD13" s="736">
        <v>0</v>
      </c>
      <c r="AE13" s="741" t="s">
        <v>183</v>
      </c>
      <c r="AF13" s="736">
        <v>0</v>
      </c>
      <c r="AG13" s="741" t="s">
        <v>183</v>
      </c>
      <c r="AH13" s="736">
        <v>0</v>
      </c>
      <c r="AI13" s="741" t="s">
        <v>183</v>
      </c>
      <c r="AJ13" s="736">
        <v>0</v>
      </c>
      <c r="AK13" s="741" t="s">
        <v>183</v>
      </c>
      <c r="AL13" s="736">
        <v>0</v>
      </c>
      <c r="AM13" s="741" t="s">
        <v>183</v>
      </c>
      <c r="AN13" s="736">
        <v>7</v>
      </c>
      <c r="AO13" s="741" t="s">
        <v>183</v>
      </c>
      <c r="AP13" s="2040">
        <v>0</v>
      </c>
    </row>
    <row r="14" spans="1:42" ht="25.5" customHeight="1" thickBot="1">
      <c r="A14" s="2049"/>
      <c r="B14" s="2066"/>
      <c r="C14" s="2067"/>
      <c r="D14" s="2035"/>
      <c r="E14" s="2037"/>
      <c r="F14" s="2037"/>
      <c r="G14" s="2039"/>
      <c r="H14" s="2035"/>
      <c r="I14" s="2016"/>
      <c r="J14" s="969">
        <f t="shared" si="1"/>
        <v>1</v>
      </c>
      <c r="K14" s="970" t="s">
        <v>184</v>
      </c>
      <c r="L14" s="971">
        <v>0</v>
      </c>
      <c r="M14" s="970" t="s">
        <v>184</v>
      </c>
      <c r="N14" s="971">
        <v>0</v>
      </c>
      <c r="O14" s="970" t="s">
        <v>184</v>
      </c>
      <c r="P14" s="971">
        <v>1</v>
      </c>
      <c r="Q14" s="970" t="s">
        <v>184</v>
      </c>
      <c r="R14" s="971">
        <v>0</v>
      </c>
      <c r="S14" s="970" t="s">
        <v>184</v>
      </c>
      <c r="T14" s="971">
        <v>0</v>
      </c>
      <c r="U14" s="970" t="s">
        <v>184</v>
      </c>
      <c r="V14" s="971">
        <v>0</v>
      </c>
      <c r="W14" s="970" t="s">
        <v>184</v>
      </c>
      <c r="X14" s="971">
        <v>0</v>
      </c>
      <c r="Y14" s="970" t="s">
        <v>184</v>
      </c>
      <c r="Z14" s="971">
        <v>0</v>
      </c>
      <c r="AA14" s="977" t="s">
        <v>184</v>
      </c>
      <c r="AB14" s="982">
        <f t="shared" si="0"/>
        <v>3037</v>
      </c>
      <c r="AC14" s="970" t="s">
        <v>185</v>
      </c>
      <c r="AD14" s="971">
        <v>0</v>
      </c>
      <c r="AE14" s="970" t="s">
        <v>185</v>
      </c>
      <c r="AF14" s="971">
        <v>0</v>
      </c>
      <c r="AG14" s="970" t="s">
        <v>185</v>
      </c>
      <c r="AH14" s="971">
        <v>0</v>
      </c>
      <c r="AI14" s="970" t="s">
        <v>185</v>
      </c>
      <c r="AJ14" s="971">
        <v>0</v>
      </c>
      <c r="AK14" s="970" t="s">
        <v>185</v>
      </c>
      <c r="AL14" s="971">
        <v>0</v>
      </c>
      <c r="AM14" s="970" t="s">
        <v>185</v>
      </c>
      <c r="AN14" s="971">
        <v>3037</v>
      </c>
      <c r="AO14" s="970" t="s">
        <v>185</v>
      </c>
      <c r="AP14" s="2060"/>
    </row>
    <row r="15" spans="1:42" ht="25.5" customHeight="1" thickTop="1">
      <c r="A15" s="2049"/>
      <c r="B15" s="2062" t="s">
        <v>20</v>
      </c>
      <c r="C15" s="2063"/>
      <c r="D15" s="2022">
        <f>SUM(D5:D14)</f>
        <v>91</v>
      </c>
      <c r="E15" s="2024">
        <f>SUM(E5:E14)</f>
        <v>457861</v>
      </c>
      <c r="F15" s="2022">
        <f>SUM(F5:F14)</f>
        <v>731689</v>
      </c>
      <c r="G15" s="2026">
        <f>F15/E15</f>
        <v>1.598059236318446</v>
      </c>
      <c r="H15" s="2022">
        <f>SUM(H5:H14)</f>
        <v>111662</v>
      </c>
      <c r="I15" s="2028">
        <f>H15/E15*100</f>
        <v>24.387750867621396</v>
      </c>
      <c r="J15" s="745">
        <f>SUM(J5,J7,J9,J11,J13)</f>
        <v>1028</v>
      </c>
      <c r="K15" s="743" t="s">
        <v>182</v>
      </c>
      <c r="L15" s="739">
        <f>SUM(L5,L7,L9,L11,L13)</f>
        <v>64</v>
      </c>
      <c r="M15" s="743" t="s">
        <v>182</v>
      </c>
      <c r="N15" s="739">
        <f>SUM(N5,N7,N9,N11,N13)</f>
        <v>63</v>
      </c>
      <c r="O15" s="738" t="s">
        <v>182</v>
      </c>
      <c r="P15" s="744">
        <f>SUM(P5,P7,P9,P11,P13)</f>
        <v>153</v>
      </c>
      <c r="Q15" s="738" t="s">
        <v>182</v>
      </c>
      <c r="R15" s="744">
        <f>SUM(R5,R7,R9,R11,R13)</f>
        <v>139</v>
      </c>
      <c r="S15" s="738" t="s">
        <v>182</v>
      </c>
      <c r="T15" s="744">
        <f>SUM(T5,T7,T9,T11,T13)</f>
        <v>84</v>
      </c>
      <c r="U15" s="738" t="s">
        <v>182</v>
      </c>
      <c r="V15" s="744">
        <f>SUM(V5,V7,V9,V11,V13)</f>
        <v>20</v>
      </c>
      <c r="W15" s="738" t="s">
        <v>182</v>
      </c>
      <c r="X15" s="744">
        <f>SUM(X5,X7,X9,X11,X13)</f>
        <v>60</v>
      </c>
      <c r="Y15" s="738" t="s">
        <v>182</v>
      </c>
      <c r="Z15" s="744">
        <f>SUM(Z5,Z7,Z9,Z11,Z13)</f>
        <v>445</v>
      </c>
      <c r="AA15" s="974" t="s">
        <v>182</v>
      </c>
      <c r="AB15" s="983">
        <f>SUM(AB5,AB7,AB9,AB11,AB13)</f>
        <v>50179</v>
      </c>
      <c r="AC15" s="743" t="s">
        <v>183</v>
      </c>
      <c r="AD15" s="739">
        <f>SUM(AD5,AD7,AD9,AD11,AD13)</f>
        <v>4076</v>
      </c>
      <c r="AE15" s="743" t="s">
        <v>183</v>
      </c>
      <c r="AF15" s="739">
        <f>SUM(AF5,AF7,AF9,AF11,AF13)</f>
        <v>272</v>
      </c>
      <c r="AG15" s="738" t="s">
        <v>183</v>
      </c>
      <c r="AH15" s="744">
        <f>SUM(AH5,AH7,AH9,AH11,AH13)</f>
        <v>7613</v>
      </c>
      <c r="AI15" s="743" t="s">
        <v>183</v>
      </c>
      <c r="AJ15" s="739">
        <f>SUM(AJ5,AJ7,AJ9,AJ11,AJ13)</f>
        <v>11741</v>
      </c>
      <c r="AK15" s="743" t="s">
        <v>183</v>
      </c>
      <c r="AL15" s="739">
        <f>SUM(AL5,AL7,AL9,AL11,AL13)</f>
        <v>9826</v>
      </c>
      <c r="AM15" s="738" t="s">
        <v>183</v>
      </c>
      <c r="AN15" s="744">
        <f>SUM(AN5,AN7,AN9,AN11,AN13)</f>
        <v>16651</v>
      </c>
      <c r="AO15" s="738" t="s">
        <v>183</v>
      </c>
      <c r="AP15" s="2041">
        <f>SUM(AP5:AP14)</f>
        <v>804</v>
      </c>
    </row>
    <row r="16" spans="1:42" ht="25.5" customHeight="1" thickBot="1">
      <c r="A16" s="2050"/>
      <c r="B16" s="2064"/>
      <c r="C16" s="2065"/>
      <c r="D16" s="2023"/>
      <c r="E16" s="2025"/>
      <c r="F16" s="2023"/>
      <c r="G16" s="2027"/>
      <c r="H16" s="2023"/>
      <c r="I16" s="2029"/>
      <c r="J16" s="745">
        <f>SUM(J6,J8,J10,J12,J14)</f>
        <v>4339</v>
      </c>
      <c r="K16" s="746" t="s">
        <v>184</v>
      </c>
      <c r="L16" s="732">
        <f>SUM(L6,L8,L10,L12,L14)</f>
        <v>357</v>
      </c>
      <c r="M16" s="731" t="s">
        <v>184</v>
      </c>
      <c r="N16" s="732">
        <f>SUM(N6,N8,N10,N12,N14)</f>
        <v>284</v>
      </c>
      <c r="O16" s="733" t="s">
        <v>184</v>
      </c>
      <c r="P16" s="734">
        <f>SUM(P6,P8,P10,P12,P14)</f>
        <v>848</v>
      </c>
      <c r="Q16" s="733" t="s">
        <v>184</v>
      </c>
      <c r="R16" s="744">
        <f>SUM(R6,R8,R10,R12,R14)</f>
        <v>827</v>
      </c>
      <c r="S16" s="733" t="s">
        <v>184</v>
      </c>
      <c r="T16" s="744">
        <f>SUM(T6,T8,T10,T12,T14)</f>
        <v>461</v>
      </c>
      <c r="U16" s="733" t="s">
        <v>184</v>
      </c>
      <c r="V16" s="744">
        <f>SUM(V6,V8,V10,V12,V14)</f>
        <v>51</v>
      </c>
      <c r="W16" s="733" t="s">
        <v>184</v>
      </c>
      <c r="X16" s="744">
        <f>SUM(X6,X8,X10,X12,X14)</f>
        <v>100</v>
      </c>
      <c r="Y16" s="733" t="s">
        <v>184</v>
      </c>
      <c r="Z16" s="744">
        <f>SUM(Z6,Z8,Z10,Z12,Z14)</f>
        <v>1411</v>
      </c>
      <c r="AA16" s="973" t="s">
        <v>184</v>
      </c>
      <c r="AB16" s="979">
        <f>SUM(AB6,AB8,AB10,AB12,AB14)</f>
        <v>620027</v>
      </c>
      <c r="AC16" s="731" t="s">
        <v>185</v>
      </c>
      <c r="AD16" s="732">
        <f>SUM(AD6,AD8,AD10,AD12,AD14)</f>
        <v>76163</v>
      </c>
      <c r="AE16" s="731" t="s">
        <v>185</v>
      </c>
      <c r="AF16" s="732">
        <f>SUM(AF6,AF8,AF10,AF12,AF14)</f>
        <v>2793</v>
      </c>
      <c r="AG16" s="733" t="s">
        <v>185</v>
      </c>
      <c r="AH16" s="744">
        <f>SUM(AH6,AH8,AH10,AH12,AH14)</f>
        <v>64387</v>
      </c>
      <c r="AI16" s="731" t="s">
        <v>185</v>
      </c>
      <c r="AJ16" s="732">
        <f>SUM(AJ6,AJ8,AJ10,AJ12,AJ14)</f>
        <v>111572</v>
      </c>
      <c r="AK16" s="731" t="s">
        <v>185</v>
      </c>
      <c r="AL16" s="732">
        <f>SUM(AL6,AL8,AL10,AL12,AL14)</f>
        <v>86715</v>
      </c>
      <c r="AM16" s="733" t="s">
        <v>185</v>
      </c>
      <c r="AN16" s="744">
        <f>SUM(AN6,AN8,AN10,AN12,AN14)</f>
        <v>278397</v>
      </c>
      <c r="AO16" s="733" t="s">
        <v>185</v>
      </c>
      <c r="AP16" s="2047"/>
    </row>
    <row r="17" spans="1:42" ht="25.5" customHeight="1">
      <c r="A17" s="2048" t="s">
        <v>142</v>
      </c>
      <c r="B17" s="1569" t="s">
        <v>22</v>
      </c>
      <c r="C17" s="1570"/>
      <c r="D17" s="2052">
        <v>42</v>
      </c>
      <c r="E17" s="2053">
        <v>510445</v>
      </c>
      <c r="F17" s="2024">
        <f>H17+AB18</f>
        <v>214358</v>
      </c>
      <c r="G17" s="2054">
        <f>F17/E17</f>
        <v>0.4199433827346727</v>
      </c>
      <c r="H17" s="2052">
        <v>41658</v>
      </c>
      <c r="I17" s="2055">
        <f>H17/E17*100</f>
        <v>8.161114321817237</v>
      </c>
      <c r="J17" s="725">
        <f aca="true" t="shared" si="2" ref="J17:J28">SUM(L17,N17,P17,R17,Z17,T17,V17,X17)</f>
        <v>402</v>
      </c>
      <c r="K17" s="728" t="s">
        <v>182</v>
      </c>
      <c r="L17" s="727">
        <v>49</v>
      </c>
      <c r="M17" s="738" t="s">
        <v>182</v>
      </c>
      <c r="N17" s="727">
        <v>13</v>
      </c>
      <c r="O17" s="728" t="s">
        <v>182</v>
      </c>
      <c r="P17" s="727">
        <v>59</v>
      </c>
      <c r="Q17" s="728" t="s">
        <v>182</v>
      </c>
      <c r="R17" s="727">
        <v>43</v>
      </c>
      <c r="S17" s="728" t="s">
        <v>182</v>
      </c>
      <c r="T17" s="727">
        <v>47</v>
      </c>
      <c r="U17" s="728" t="s">
        <v>182</v>
      </c>
      <c r="V17" s="727">
        <v>9</v>
      </c>
      <c r="W17" s="728" t="s">
        <v>182</v>
      </c>
      <c r="X17" s="727">
        <v>19</v>
      </c>
      <c r="Y17" s="728" t="s">
        <v>182</v>
      </c>
      <c r="Z17" s="727">
        <v>163</v>
      </c>
      <c r="AA17" s="972" t="s">
        <v>182</v>
      </c>
      <c r="AB17" s="980">
        <f aca="true" t="shared" si="3" ref="AB17:AB28">SUM(AD17,AF17,AH17,AJ17,AL17,AN17)</f>
        <v>1971</v>
      </c>
      <c r="AC17" s="738" t="s">
        <v>183</v>
      </c>
      <c r="AD17" s="727">
        <v>247</v>
      </c>
      <c r="AE17" s="728" t="s">
        <v>183</v>
      </c>
      <c r="AF17" s="727">
        <v>30</v>
      </c>
      <c r="AG17" s="728" t="s">
        <v>183</v>
      </c>
      <c r="AH17" s="727">
        <v>60</v>
      </c>
      <c r="AI17" s="728" t="s">
        <v>183</v>
      </c>
      <c r="AJ17" s="727">
        <v>183</v>
      </c>
      <c r="AK17" s="741" t="s">
        <v>183</v>
      </c>
      <c r="AL17" s="727">
        <v>189</v>
      </c>
      <c r="AM17" s="741" t="s">
        <v>183</v>
      </c>
      <c r="AN17" s="727">
        <v>1262</v>
      </c>
      <c r="AO17" s="728" t="s">
        <v>183</v>
      </c>
      <c r="AP17" s="2046">
        <v>179</v>
      </c>
    </row>
    <row r="18" spans="1:42" ht="25.5" customHeight="1">
      <c r="A18" s="2049"/>
      <c r="B18" s="1559"/>
      <c r="C18" s="1560"/>
      <c r="D18" s="2034"/>
      <c r="E18" s="2022"/>
      <c r="F18" s="2022"/>
      <c r="G18" s="2038"/>
      <c r="H18" s="2034"/>
      <c r="I18" s="2015"/>
      <c r="J18" s="737">
        <f t="shared" si="2"/>
        <v>1344</v>
      </c>
      <c r="K18" s="738" t="s">
        <v>184</v>
      </c>
      <c r="L18" s="739">
        <v>196</v>
      </c>
      <c r="M18" s="738" t="s">
        <v>184</v>
      </c>
      <c r="N18" s="739">
        <v>76</v>
      </c>
      <c r="O18" s="738" t="s">
        <v>184</v>
      </c>
      <c r="P18" s="739">
        <v>133</v>
      </c>
      <c r="Q18" s="738" t="s">
        <v>184</v>
      </c>
      <c r="R18" s="739">
        <v>69</v>
      </c>
      <c r="S18" s="738" t="s">
        <v>184</v>
      </c>
      <c r="T18" s="739">
        <v>248</v>
      </c>
      <c r="U18" s="738" t="s">
        <v>184</v>
      </c>
      <c r="V18" s="739">
        <v>16</v>
      </c>
      <c r="W18" s="738" t="s">
        <v>184</v>
      </c>
      <c r="X18" s="739">
        <v>59</v>
      </c>
      <c r="Y18" s="738" t="s">
        <v>184</v>
      </c>
      <c r="Z18" s="739">
        <v>547</v>
      </c>
      <c r="AA18" s="974" t="s">
        <v>184</v>
      </c>
      <c r="AB18" s="981">
        <f t="shared" si="3"/>
        <v>172700</v>
      </c>
      <c r="AC18" s="738" t="s">
        <v>185</v>
      </c>
      <c r="AD18" s="739">
        <v>50282</v>
      </c>
      <c r="AE18" s="738" t="s">
        <v>185</v>
      </c>
      <c r="AF18" s="739">
        <v>2683</v>
      </c>
      <c r="AG18" s="738" t="s">
        <v>185</v>
      </c>
      <c r="AH18" s="739">
        <v>4032</v>
      </c>
      <c r="AI18" s="738" t="s">
        <v>185</v>
      </c>
      <c r="AJ18" s="739">
        <v>24465</v>
      </c>
      <c r="AK18" s="738" t="s">
        <v>185</v>
      </c>
      <c r="AL18" s="739">
        <v>22749</v>
      </c>
      <c r="AM18" s="738" t="s">
        <v>185</v>
      </c>
      <c r="AN18" s="739">
        <v>68489</v>
      </c>
      <c r="AO18" s="738" t="s">
        <v>185</v>
      </c>
      <c r="AP18" s="2017"/>
    </row>
    <row r="19" spans="1:42" ht="25.5" customHeight="1">
      <c r="A19" s="2049"/>
      <c r="B19" s="2061" t="s">
        <v>654</v>
      </c>
      <c r="C19" s="1560"/>
      <c r="D19" s="2034">
        <v>7</v>
      </c>
      <c r="E19" s="2036">
        <v>34846</v>
      </c>
      <c r="F19" s="2024">
        <f>H19+AB20</f>
        <v>21107</v>
      </c>
      <c r="G19" s="2038">
        <f>F19/E19</f>
        <v>0.6057223210698502</v>
      </c>
      <c r="H19" s="2034">
        <v>1170</v>
      </c>
      <c r="I19" s="2015">
        <f>H19/E19*100</f>
        <v>3.3576307180164155</v>
      </c>
      <c r="J19" s="735">
        <f t="shared" si="2"/>
        <v>17</v>
      </c>
      <c r="K19" s="741" t="s">
        <v>182</v>
      </c>
      <c r="L19" s="736">
        <v>2</v>
      </c>
      <c r="M19" s="741" t="s">
        <v>182</v>
      </c>
      <c r="N19" s="736">
        <v>2</v>
      </c>
      <c r="O19" s="741" t="s">
        <v>182</v>
      </c>
      <c r="P19" s="736">
        <v>2</v>
      </c>
      <c r="Q19" s="741" t="s">
        <v>182</v>
      </c>
      <c r="R19" s="736">
        <v>0</v>
      </c>
      <c r="S19" s="741" t="s">
        <v>182</v>
      </c>
      <c r="T19" s="736">
        <v>1</v>
      </c>
      <c r="U19" s="741" t="s">
        <v>182</v>
      </c>
      <c r="V19" s="736">
        <v>1</v>
      </c>
      <c r="W19" s="741" t="s">
        <v>182</v>
      </c>
      <c r="X19" s="736">
        <v>2</v>
      </c>
      <c r="Y19" s="741" t="s">
        <v>182</v>
      </c>
      <c r="Z19" s="736">
        <v>7</v>
      </c>
      <c r="AA19" s="975" t="s">
        <v>182</v>
      </c>
      <c r="AB19" s="980">
        <f t="shared" si="3"/>
        <v>107</v>
      </c>
      <c r="AC19" s="741" t="s">
        <v>183</v>
      </c>
      <c r="AD19" s="736">
        <v>11</v>
      </c>
      <c r="AE19" s="741" t="s">
        <v>183</v>
      </c>
      <c r="AF19" s="736">
        <v>0</v>
      </c>
      <c r="AG19" s="741" t="s">
        <v>183</v>
      </c>
      <c r="AH19" s="736">
        <v>0</v>
      </c>
      <c r="AI19" s="741" t="s">
        <v>183</v>
      </c>
      <c r="AJ19" s="736">
        <v>21</v>
      </c>
      <c r="AK19" s="741" t="s">
        <v>183</v>
      </c>
      <c r="AL19" s="736">
        <v>5</v>
      </c>
      <c r="AM19" s="741" t="s">
        <v>183</v>
      </c>
      <c r="AN19" s="736">
        <v>70</v>
      </c>
      <c r="AO19" s="741" t="s">
        <v>183</v>
      </c>
      <c r="AP19" s="2040">
        <v>71</v>
      </c>
    </row>
    <row r="20" spans="1:42" ht="25.5" customHeight="1">
      <c r="A20" s="2049"/>
      <c r="B20" s="1559"/>
      <c r="C20" s="1560"/>
      <c r="D20" s="2034"/>
      <c r="E20" s="2022"/>
      <c r="F20" s="2022"/>
      <c r="G20" s="2038"/>
      <c r="H20" s="2034"/>
      <c r="I20" s="2015"/>
      <c r="J20" s="737">
        <f t="shared" si="2"/>
        <v>33</v>
      </c>
      <c r="K20" s="742" t="s">
        <v>184</v>
      </c>
      <c r="L20" s="740">
        <v>3</v>
      </c>
      <c r="M20" s="742" t="s">
        <v>184</v>
      </c>
      <c r="N20" s="740">
        <v>2</v>
      </c>
      <c r="O20" s="742" t="s">
        <v>184</v>
      </c>
      <c r="P20" s="740">
        <v>5</v>
      </c>
      <c r="Q20" s="742" t="s">
        <v>184</v>
      </c>
      <c r="R20" s="740">
        <v>0</v>
      </c>
      <c r="S20" s="742" t="s">
        <v>184</v>
      </c>
      <c r="T20" s="740">
        <v>1</v>
      </c>
      <c r="U20" s="742" t="s">
        <v>184</v>
      </c>
      <c r="V20" s="740">
        <v>1</v>
      </c>
      <c r="W20" s="742" t="s">
        <v>184</v>
      </c>
      <c r="X20" s="740">
        <v>2</v>
      </c>
      <c r="Y20" s="742" t="s">
        <v>184</v>
      </c>
      <c r="Z20" s="740">
        <v>19</v>
      </c>
      <c r="AA20" s="976" t="s">
        <v>184</v>
      </c>
      <c r="AB20" s="981">
        <f t="shared" si="3"/>
        <v>19937</v>
      </c>
      <c r="AC20" s="742" t="s">
        <v>185</v>
      </c>
      <c r="AD20" s="740">
        <v>3135</v>
      </c>
      <c r="AE20" s="742" t="s">
        <v>185</v>
      </c>
      <c r="AF20" s="740">
        <v>0</v>
      </c>
      <c r="AG20" s="742" t="s">
        <v>185</v>
      </c>
      <c r="AH20" s="740">
        <v>0</v>
      </c>
      <c r="AI20" s="742" t="s">
        <v>185</v>
      </c>
      <c r="AJ20" s="740">
        <v>1802</v>
      </c>
      <c r="AK20" s="742" t="s">
        <v>185</v>
      </c>
      <c r="AL20" s="740">
        <v>853</v>
      </c>
      <c r="AM20" s="742" t="s">
        <v>185</v>
      </c>
      <c r="AN20" s="740">
        <v>14147</v>
      </c>
      <c r="AO20" s="742" t="s">
        <v>185</v>
      </c>
      <c r="AP20" s="2040"/>
    </row>
    <row r="21" spans="1:42" ht="25.5" customHeight="1">
      <c r="A21" s="2049"/>
      <c r="B21" s="1559" t="s">
        <v>41</v>
      </c>
      <c r="C21" s="1560"/>
      <c r="D21" s="2034">
        <v>2</v>
      </c>
      <c r="E21" s="2036">
        <v>33835</v>
      </c>
      <c r="F21" s="2024">
        <f>H21+AB22</f>
        <v>77185</v>
      </c>
      <c r="G21" s="2038">
        <f>F21/E21</f>
        <v>2.2812176740062067</v>
      </c>
      <c r="H21" s="2034">
        <v>1181</v>
      </c>
      <c r="I21" s="2015">
        <f>H21/E21*100</f>
        <v>3.490468449830058</v>
      </c>
      <c r="J21" s="735">
        <f t="shared" si="2"/>
        <v>11</v>
      </c>
      <c r="K21" s="738" t="s">
        <v>182</v>
      </c>
      <c r="L21" s="739">
        <v>1</v>
      </c>
      <c r="M21" s="738" t="s">
        <v>182</v>
      </c>
      <c r="N21" s="739">
        <v>1</v>
      </c>
      <c r="O21" s="738" t="s">
        <v>182</v>
      </c>
      <c r="P21" s="739">
        <v>2</v>
      </c>
      <c r="Q21" s="738" t="s">
        <v>182</v>
      </c>
      <c r="R21" s="739">
        <v>1</v>
      </c>
      <c r="S21" s="738" t="s">
        <v>182</v>
      </c>
      <c r="T21" s="739">
        <v>1</v>
      </c>
      <c r="U21" s="738" t="s">
        <v>182</v>
      </c>
      <c r="V21" s="739">
        <v>0</v>
      </c>
      <c r="W21" s="738" t="s">
        <v>182</v>
      </c>
      <c r="X21" s="739">
        <v>0</v>
      </c>
      <c r="Y21" s="738" t="s">
        <v>182</v>
      </c>
      <c r="Z21" s="739">
        <v>5</v>
      </c>
      <c r="AA21" s="974" t="s">
        <v>182</v>
      </c>
      <c r="AB21" s="980">
        <f t="shared" si="3"/>
        <v>217</v>
      </c>
      <c r="AC21" s="738" t="s">
        <v>183</v>
      </c>
      <c r="AD21" s="739">
        <v>3</v>
      </c>
      <c r="AE21" s="738" t="s">
        <v>183</v>
      </c>
      <c r="AF21" s="739">
        <v>0</v>
      </c>
      <c r="AG21" s="738" t="s">
        <v>183</v>
      </c>
      <c r="AH21" s="739">
        <v>0</v>
      </c>
      <c r="AI21" s="738" t="s">
        <v>183</v>
      </c>
      <c r="AJ21" s="739">
        <v>3</v>
      </c>
      <c r="AK21" s="738" t="s">
        <v>183</v>
      </c>
      <c r="AL21" s="739">
        <v>6</v>
      </c>
      <c r="AM21" s="738" t="s">
        <v>183</v>
      </c>
      <c r="AN21" s="739">
        <v>205</v>
      </c>
      <c r="AO21" s="738" t="s">
        <v>183</v>
      </c>
      <c r="AP21" s="2041">
        <v>0</v>
      </c>
    </row>
    <row r="22" spans="1:42" ht="25.5" customHeight="1">
      <c r="A22" s="2049"/>
      <c r="B22" s="1559"/>
      <c r="C22" s="1560"/>
      <c r="D22" s="2034"/>
      <c r="E22" s="2022"/>
      <c r="F22" s="2022"/>
      <c r="G22" s="2038"/>
      <c r="H22" s="2034"/>
      <c r="I22" s="2015"/>
      <c r="J22" s="737">
        <f t="shared" si="2"/>
        <v>48</v>
      </c>
      <c r="K22" s="738" t="s">
        <v>184</v>
      </c>
      <c r="L22" s="739">
        <v>2</v>
      </c>
      <c r="M22" s="738" t="s">
        <v>184</v>
      </c>
      <c r="N22" s="739">
        <v>26</v>
      </c>
      <c r="O22" s="738" t="s">
        <v>184</v>
      </c>
      <c r="P22" s="739">
        <v>5</v>
      </c>
      <c r="Q22" s="738" t="s">
        <v>184</v>
      </c>
      <c r="R22" s="739">
        <v>6</v>
      </c>
      <c r="S22" s="738" t="s">
        <v>184</v>
      </c>
      <c r="T22" s="739">
        <v>4</v>
      </c>
      <c r="U22" s="738" t="s">
        <v>184</v>
      </c>
      <c r="V22" s="739">
        <v>0</v>
      </c>
      <c r="W22" s="738" t="s">
        <v>184</v>
      </c>
      <c r="X22" s="739">
        <v>0</v>
      </c>
      <c r="Y22" s="738" t="s">
        <v>184</v>
      </c>
      <c r="Z22" s="739">
        <v>5</v>
      </c>
      <c r="AA22" s="974" t="s">
        <v>184</v>
      </c>
      <c r="AB22" s="981">
        <f t="shared" si="3"/>
        <v>76004</v>
      </c>
      <c r="AC22" s="738" t="s">
        <v>185</v>
      </c>
      <c r="AD22" s="739">
        <v>523</v>
      </c>
      <c r="AE22" s="738" t="s">
        <v>185</v>
      </c>
      <c r="AF22" s="739">
        <v>0</v>
      </c>
      <c r="AG22" s="738" t="s">
        <v>185</v>
      </c>
      <c r="AH22" s="739">
        <v>0</v>
      </c>
      <c r="AI22" s="738" t="s">
        <v>185</v>
      </c>
      <c r="AJ22" s="739">
        <v>944</v>
      </c>
      <c r="AK22" s="738" t="s">
        <v>185</v>
      </c>
      <c r="AL22" s="739">
        <v>3381</v>
      </c>
      <c r="AM22" s="738" t="s">
        <v>185</v>
      </c>
      <c r="AN22" s="739">
        <v>71156</v>
      </c>
      <c r="AO22" s="738" t="s">
        <v>185</v>
      </c>
      <c r="AP22" s="2017"/>
    </row>
    <row r="23" spans="1:42" ht="25.5" customHeight="1">
      <c r="A23" s="2049"/>
      <c r="B23" s="2061" t="s">
        <v>42</v>
      </c>
      <c r="C23" s="1560"/>
      <c r="D23" s="2034">
        <v>5</v>
      </c>
      <c r="E23" s="2036">
        <v>7235</v>
      </c>
      <c r="F23" s="2024">
        <f>H23+AB24</f>
        <v>6894</v>
      </c>
      <c r="G23" s="2038">
        <f>F23/E23</f>
        <v>0.95286800276434</v>
      </c>
      <c r="H23" s="2034">
        <v>0</v>
      </c>
      <c r="I23" s="2015">
        <f>H23/E23*100</f>
        <v>0</v>
      </c>
      <c r="J23" s="735">
        <f t="shared" si="2"/>
        <v>0</v>
      </c>
      <c r="K23" s="741" t="s">
        <v>182</v>
      </c>
      <c r="L23" s="736">
        <v>0</v>
      </c>
      <c r="M23" s="741" t="s">
        <v>182</v>
      </c>
      <c r="N23" s="736">
        <v>0</v>
      </c>
      <c r="O23" s="741" t="s">
        <v>182</v>
      </c>
      <c r="P23" s="736">
        <v>0</v>
      </c>
      <c r="Q23" s="741" t="s">
        <v>182</v>
      </c>
      <c r="R23" s="736">
        <v>0</v>
      </c>
      <c r="S23" s="741" t="s">
        <v>182</v>
      </c>
      <c r="T23" s="736">
        <v>0</v>
      </c>
      <c r="U23" s="741" t="s">
        <v>182</v>
      </c>
      <c r="V23" s="736">
        <v>0</v>
      </c>
      <c r="W23" s="741" t="s">
        <v>182</v>
      </c>
      <c r="X23" s="736">
        <v>0</v>
      </c>
      <c r="Y23" s="741" t="s">
        <v>182</v>
      </c>
      <c r="Z23" s="736">
        <v>0</v>
      </c>
      <c r="AA23" s="975" t="s">
        <v>182</v>
      </c>
      <c r="AB23" s="980">
        <f t="shared" si="3"/>
        <v>576</v>
      </c>
      <c r="AC23" s="741" t="s">
        <v>183</v>
      </c>
      <c r="AD23" s="736">
        <v>0</v>
      </c>
      <c r="AE23" s="741" t="s">
        <v>183</v>
      </c>
      <c r="AF23" s="736">
        <v>1</v>
      </c>
      <c r="AG23" s="741" t="s">
        <v>183</v>
      </c>
      <c r="AH23" s="736">
        <v>0</v>
      </c>
      <c r="AI23" s="741" t="s">
        <v>183</v>
      </c>
      <c r="AJ23" s="736">
        <v>2</v>
      </c>
      <c r="AK23" s="741" t="s">
        <v>183</v>
      </c>
      <c r="AL23" s="736">
        <v>1</v>
      </c>
      <c r="AM23" s="741" t="s">
        <v>183</v>
      </c>
      <c r="AN23" s="736">
        <v>572</v>
      </c>
      <c r="AO23" s="741" t="s">
        <v>183</v>
      </c>
      <c r="AP23" s="2017">
        <v>0</v>
      </c>
    </row>
    <row r="24" spans="1:42" ht="25.5" customHeight="1">
      <c r="A24" s="2049"/>
      <c r="B24" s="1559"/>
      <c r="C24" s="1560"/>
      <c r="D24" s="2034"/>
      <c r="E24" s="2022"/>
      <c r="F24" s="2022"/>
      <c r="G24" s="2038"/>
      <c r="H24" s="2034"/>
      <c r="I24" s="2015"/>
      <c r="J24" s="737">
        <f t="shared" si="2"/>
        <v>0</v>
      </c>
      <c r="K24" s="742" t="s">
        <v>184</v>
      </c>
      <c r="L24" s="740">
        <v>0</v>
      </c>
      <c r="M24" s="742" t="s">
        <v>184</v>
      </c>
      <c r="N24" s="740">
        <v>0</v>
      </c>
      <c r="O24" s="742" t="s">
        <v>184</v>
      </c>
      <c r="P24" s="740">
        <v>0</v>
      </c>
      <c r="Q24" s="742" t="s">
        <v>184</v>
      </c>
      <c r="R24" s="740">
        <v>0</v>
      </c>
      <c r="S24" s="742" t="s">
        <v>184</v>
      </c>
      <c r="T24" s="740">
        <v>0</v>
      </c>
      <c r="U24" s="742" t="s">
        <v>184</v>
      </c>
      <c r="V24" s="740">
        <v>0</v>
      </c>
      <c r="W24" s="742" t="s">
        <v>184</v>
      </c>
      <c r="X24" s="740">
        <v>0</v>
      </c>
      <c r="Y24" s="742" t="s">
        <v>184</v>
      </c>
      <c r="Z24" s="740">
        <v>0</v>
      </c>
      <c r="AA24" s="976" t="s">
        <v>184</v>
      </c>
      <c r="AB24" s="981">
        <f t="shared" si="3"/>
        <v>6894</v>
      </c>
      <c r="AC24" s="742" t="s">
        <v>185</v>
      </c>
      <c r="AD24" s="740">
        <v>0</v>
      </c>
      <c r="AE24" s="742" t="s">
        <v>185</v>
      </c>
      <c r="AF24" s="740">
        <v>6</v>
      </c>
      <c r="AG24" s="742" t="s">
        <v>185</v>
      </c>
      <c r="AH24" s="740">
        <v>0</v>
      </c>
      <c r="AI24" s="742" t="s">
        <v>185</v>
      </c>
      <c r="AJ24" s="740">
        <v>72</v>
      </c>
      <c r="AK24" s="742" t="s">
        <v>185</v>
      </c>
      <c r="AL24" s="740">
        <v>56</v>
      </c>
      <c r="AM24" s="742" t="s">
        <v>185</v>
      </c>
      <c r="AN24" s="740">
        <v>6760</v>
      </c>
      <c r="AO24" s="742" t="s">
        <v>185</v>
      </c>
      <c r="AP24" s="2041"/>
    </row>
    <row r="25" spans="1:42" ht="25.5" customHeight="1">
      <c r="A25" s="2049"/>
      <c r="B25" s="1559" t="s">
        <v>51</v>
      </c>
      <c r="C25" s="1560" t="s">
        <v>24</v>
      </c>
      <c r="D25" s="2034">
        <v>4</v>
      </c>
      <c r="E25" s="2036">
        <v>29597</v>
      </c>
      <c r="F25" s="2024">
        <f>H25+AB26</f>
        <v>24081</v>
      </c>
      <c r="G25" s="2038">
        <f>F25/E25</f>
        <v>0.8136297597729499</v>
      </c>
      <c r="H25" s="2034">
        <v>1018</v>
      </c>
      <c r="I25" s="2015">
        <f>H25/E25*100</f>
        <v>3.43953779099233</v>
      </c>
      <c r="J25" s="735">
        <f t="shared" si="2"/>
        <v>19</v>
      </c>
      <c r="K25" s="738" t="s">
        <v>182</v>
      </c>
      <c r="L25" s="739">
        <v>3</v>
      </c>
      <c r="M25" s="738" t="s">
        <v>182</v>
      </c>
      <c r="N25" s="739">
        <v>0</v>
      </c>
      <c r="O25" s="738" t="s">
        <v>182</v>
      </c>
      <c r="P25" s="739">
        <v>2</v>
      </c>
      <c r="Q25" s="738" t="s">
        <v>182</v>
      </c>
      <c r="R25" s="739">
        <v>3</v>
      </c>
      <c r="S25" s="738" t="s">
        <v>182</v>
      </c>
      <c r="T25" s="739">
        <v>0</v>
      </c>
      <c r="U25" s="738" t="s">
        <v>182</v>
      </c>
      <c r="V25" s="739">
        <v>0</v>
      </c>
      <c r="W25" s="738" t="s">
        <v>182</v>
      </c>
      <c r="X25" s="739">
        <v>0</v>
      </c>
      <c r="Y25" s="738" t="s">
        <v>182</v>
      </c>
      <c r="Z25" s="739">
        <v>11</v>
      </c>
      <c r="AA25" s="974" t="s">
        <v>182</v>
      </c>
      <c r="AB25" s="980">
        <f t="shared" si="3"/>
        <v>1409</v>
      </c>
      <c r="AC25" s="738" t="s">
        <v>183</v>
      </c>
      <c r="AD25" s="739">
        <v>145</v>
      </c>
      <c r="AE25" s="738" t="s">
        <v>183</v>
      </c>
      <c r="AF25" s="739">
        <v>3</v>
      </c>
      <c r="AG25" s="738" t="s">
        <v>183</v>
      </c>
      <c r="AH25" s="739">
        <v>29</v>
      </c>
      <c r="AI25" s="738" t="s">
        <v>183</v>
      </c>
      <c r="AJ25" s="739">
        <v>372</v>
      </c>
      <c r="AK25" s="738" t="s">
        <v>183</v>
      </c>
      <c r="AL25" s="739">
        <v>575</v>
      </c>
      <c r="AM25" s="738" t="s">
        <v>183</v>
      </c>
      <c r="AN25" s="739">
        <v>285</v>
      </c>
      <c r="AO25" s="738" t="s">
        <v>183</v>
      </c>
      <c r="AP25" s="2041">
        <v>0</v>
      </c>
    </row>
    <row r="26" spans="1:42" ht="25.5" customHeight="1">
      <c r="A26" s="2049"/>
      <c r="B26" s="1559"/>
      <c r="C26" s="1560"/>
      <c r="D26" s="2034"/>
      <c r="E26" s="2022"/>
      <c r="F26" s="2022"/>
      <c r="G26" s="2038"/>
      <c r="H26" s="2034"/>
      <c r="I26" s="2015"/>
      <c r="J26" s="737">
        <f t="shared" si="2"/>
        <v>31</v>
      </c>
      <c r="K26" s="738" t="s">
        <v>184</v>
      </c>
      <c r="L26" s="739">
        <v>3</v>
      </c>
      <c r="M26" s="738" t="s">
        <v>184</v>
      </c>
      <c r="N26" s="739">
        <v>0</v>
      </c>
      <c r="O26" s="738" t="s">
        <v>184</v>
      </c>
      <c r="P26" s="739">
        <v>1</v>
      </c>
      <c r="Q26" s="738" t="s">
        <v>184</v>
      </c>
      <c r="R26" s="739">
        <v>7</v>
      </c>
      <c r="S26" s="738" t="s">
        <v>184</v>
      </c>
      <c r="T26" s="739">
        <v>0</v>
      </c>
      <c r="U26" s="738" t="s">
        <v>184</v>
      </c>
      <c r="V26" s="739">
        <v>0</v>
      </c>
      <c r="W26" s="738" t="s">
        <v>184</v>
      </c>
      <c r="X26" s="739">
        <v>0</v>
      </c>
      <c r="Y26" s="738" t="s">
        <v>184</v>
      </c>
      <c r="Z26" s="739">
        <v>20</v>
      </c>
      <c r="AA26" s="974" t="s">
        <v>184</v>
      </c>
      <c r="AB26" s="981">
        <f t="shared" si="3"/>
        <v>23063</v>
      </c>
      <c r="AC26" s="738" t="s">
        <v>185</v>
      </c>
      <c r="AD26" s="739">
        <v>2876</v>
      </c>
      <c r="AE26" s="738" t="s">
        <v>185</v>
      </c>
      <c r="AF26" s="739">
        <v>41</v>
      </c>
      <c r="AG26" s="738" t="s">
        <v>185</v>
      </c>
      <c r="AH26" s="739">
        <v>862</v>
      </c>
      <c r="AI26" s="738" t="s">
        <v>185</v>
      </c>
      <c r="AJ26" s="739">
        <v>6531</v>
      </c>
      <c r="AK26" s="738" t="s">
        <v>185</v>
      </c>
      <c r="AL26" s="739">
        <v>8621</v>
      </c>
      <c r="AM26" s="738" t="s">
        <v>185</v>
      </c>
      <c r="AN26" s="739">
        <v>4132</v>
      </c>
      <c r="AO26" s="738" t="s">
        <v>185</v>
      </c>
      <c r="AP26" s="2017"/>
    </row>
    <row r="27" spans="1:42" ht="25.5" customHeight="1">
      <c r="A27" s="2049"/>
      <c r="B27" s="1559" t="s">
        <v>52</v>
      </c>
      <c r="C27" s="1560" t="s">
        <v>24</v>
      </c>
      <c r="D27" s="2034">
        <v>3</v>
      </c>
      <c r="E27" s="2036">
        <v>20308</v>
      </c>
      <c r="F27" s="2036">
        <f>H27+AB28</f>
        <v>23644</v>
      </c>
      <c r="G27" s="2038">
        <f>F27/E27</f>
        <v>1.1642702383297223</v>
      </c>
      <c r="H27" s="2034">
        <v>5411</v>
      </c>
      <c r="I27" s="2015">
        <f>H27/E27*100</f>
        <v>26.64467205042348</v>
      </c>
      <c r="J27" s="735">
        <f t="shared" si="2"/>
        <v>13</v>
      </c>
      <c r="K27" s="741" t="s">
        <v>182</v>
      </c>
      <c r="L27" s="736">
        <v>0</v>
      </c>
      <c r="M27" s="741" t="s">
        <v>182</v>
      </c>
      <c r="N27" s="736">
        <v>0</v>
      </c>
      <c r="O27" s="741" t="s">
        <v>182</v>
      </c>
      <c r="P27" s="736">
        <v>4</v>
      </c>
      <c r="Q27" s="741" t="s">
        <v>182</v>
      </c>
      <c r="R27" s="736">
        <v>1</v>
      </c>
      <c r="S27" s="741" t="s">
        <v>182</v>
      </c>
      <c r="T27" s="736">
        <v>1</v>
      </c>
      <c r="U27" s="741" t="s">
        <v>182</v>
      </c>
      <c r="V27" s="736">
        <v>0</v>
      </c>
      <c r="W27" s="741" t="s">
        <v>182</v>
      </c>
      <c r="X27" s="736">
        <v>1</v>
      </c>
      <c r="Y27" s="741" t="s">
        <v>182</v>
      </c>
      <c r="Z27" s="736">
        <v>6</v>
      </c>
      <c r="AA27" s="975" t="s">
        <v>182</v>
      </c>
      <c r="AB27" s="980">
        <f t="shared" si="3"/>
        <v>1179</v>
      </c>
      <c r="AC27" s="741" t="s">
        <v>183</v>
      </c>
      <c r="AD27" s="736">
        <v>13</v>
      </c>
      <c r="AE27" s="741" t="s">
        <v>183</v>
      </c>
      <c r="AF27" s="736">
        <v>0</v>
      </c>
      <c r="AG27" s="741" t="s">
        <v>183</v>
      </c>
      <c r="AH27" s="736">
        <v>8</v>
      </c>
      <c r="AI27" s="741" t="s">
        <v>183</v>
      </c>
      <c r="AJ27" s="736">
        <v>4</v>
      </c>
      <c r="AK27" s="741" t="s">
        <v>183</v>
      </c>
      <c r="AL27" s="736">
        <v>142</v>
      </c>
      <c r="AM27" s="741" t="s">
        <v>183</v>
      </c>
      <c r="AN27" s="736">
        <v>1012</v>
      </c>
      <c r="AO27" s="741" t="s">
        <v>183</v>
      </c>
      <c r="AP27" s="2040">
        <v>0</v>
      </c>
    </row>
    <row r="28" spans="1:42" ht="25.5" customHeight="1" thickBot="1">
      <c r="A28" s="2049"/>
      <c r="B28" s="2032"/>
      <c r="C28" s="2033"/>
      <c r="D28" s="2035"/>
      <c r="E28" s="2037"/>
      <c r="F28" s="2037"/>
      <c r="G28" s="2039"/>
      <c r="H28" s="2035"/>
      <c r="I28" s="2016"/>
      <c r="J28" s="969">
        <f t="shared" si="2"/>
        <v>541</v>
      </c>
      <c r="K28" s="970" t="s">
        <v>184</v>
      </c>
      <c r="L28" s="971">
        <v>0</v>
      </c>
      <c r="M28" s="970" t="s">
        <v>184</v>
      </c>
      <c r="N28" s="971">
        <v>0</v>
      </c>
      <c r="O28" s="970" t="s">
        <v>184</v>
      </c>
      <c r="P28" s="971">
        <v>13</v>
      </c>
      <c r="Q28" s="970" t="s">
        <v>184</v>
      </c>
      <c r="R28" s="971">
        <v>1</v>
      </c>
      <c r="S28" s="970" t="s">
        <v>184</v>
      </c>
      <c r="T28" s="971">
        <v>1</v>
      </c>
      <c r="U28" s="970" t="s">
        <v>184</v>
      </c>
      <c r="V28" s="971">
        <v>0</v>
      </c>
      <c r="W28" s="970" t="s">
        <v>184</v>
      </c>
      <c r="X28" s="971">
        <v>4</v>
      </c>
      <c r="Y28" s="970" t="s">
        <v>184</v>
      </c>
      <c r="Z28" s="971">
        <v>522</v>
      </c>
      <c r="AA28" s="977" t="s">
        <v>184</v>
      </c>
      <c r="AB28" s="982">
        <f t="shared" si="3"/>
        <v>18233</v>
      </c>
      <c r="AC28" s="970" t="s">
        <v>185</v>
      </c>
      <c r="AD28" s="971">
        <v>126</v>
      </c>
      <c r="AE28" s="970" t="s">
        <v>185</v>
      </c>
      <c r="AF28" s="971">
        <v>0</v>
      </c>
      <c r="AG28" s="970" t="s">
        <v>185</v>
      </c>
      <c r="AH28" s="971">
        <v>170</v>
      </c>
      <c r="AI28" s="970" t="s">
        <v>185</v>
      </c>
      <c r="AJ28" s="971">
        <v>71</v>
      </c>
      <c r="AK28" s="970" t="s">
        <v>185</v>
      </c>
      <c r="AL28" s="971">
        <v>852</v>
      </c>
      <c r="AM28" s="970" t="s">
        <v>185</v>
      </c>
      <c r="AN28" s="971">
        <v>17014</v>
      </c>
      <c r="AO28" s="970" t="s">
        <v>185</v>
      </c>
      <c r="AP28" s="2060"/>
    </row>
    <row r="29" spans="1:42" ht="25.5" customHeight="1" thickTop="1">
      <c r="A29" s="2049"/>
      <c r="B29" s="2056" t="s">
        <v>20</v>
      </c>
      <c r="C29" s="2057"/>
      <c r="D29" s="2022">
        <f>SUM(D17:D28)</f>
        <v>63</v>
      </c>
      <c r="E29" s="2024">
        <f>SUM(E17:E28)</f>
        <v>636266</v>
      </c>
      <c r="F29" s="2022">
        <f>SUM(F17:F28)</f>
        <v>367269</v>
      </c>
      <c r="G29" s="2026">
        <f>F29/E29</f>
        <v>0.5772255628935068</v>
      </c>
      <c r="H29" s="2022">
        <f>SUM(H17:H28)</f>
        <v>50438</v>
      </c>
      <c r="I29" s="2028">
        <f>H29/E29*100</f>
        <v>7.927187685653485</v>
      </c>
      <c r="J29" s="745">
        <f>SUM(J17,J19,J21,J23,J25,J27)</f>
        <v>462</v>
      </c>
      <c r="K29" s="743" t="s">
        <v>182</v>
      </c>
      <c r="L29" s="739">
        <f>SUM(L17,L19,L21,L23,L25,L27)</f>
        <v>55</v>
      </c>
      <c r="M29" s="738" t="s">
        <v>182</v>
      </c>
      <c r="N29" s="744">
        <f>SUM(N17,N19,N21,N23,N25,N27)</f>
        <v>16</v>
      </c>
      <c r="O29" s="743" t="s">
        <v>182</v>
      </c>
      <c r="P29" s="739">
        <f>SUM(P17,P19,P21,P23,P25,P27)</f>
        <v>69</v>
      </c>
      <c r="Q29" s="743" t="s">
        <v>182</v>
      </c>
      <c r="R29" s="739">
        <f>SUM(R17,R19,R21,R23,R25,R27)</f>
        <v>48</v>
      </c>
      <c r="S29" s="738" t="s">
        <v>182</v>
      </c>
      <c r="T29" s="739">
        <f>SUM(T17,T19,T21,T23,T25,T27)</f>
        <v>50</v>
      </c>
      <c r="U29" s="738" t="s">
        <v>182</v>
      </c>
      <c r="V29" s="739">
        <f>SUM(V17,V19,V21,V23,V25,V27)</f>
        <v>10</v>
      </c>
      <c r="W29" s="738" t="s">
        <v>182</v>
      </c>
      <c r="X29" s="739">
        <f>SUM(X17,X19,X21,X23,X25,X27)</f>
        <v>22</v>
      </c>
      <c r="Y29" s="738" t="s">
        <v>182</v>
      </c>
      <c r="Z29" s="744">
        <f>SUM(Z17,Z19,Z21,Z23,Z25,Z27)</f>
        <v>192</v>
      </c>
      <c r="AA29" s="974" t="s">
        <v>182</v>
      </c>
      <c r="AB29" s="983">
        <f>SUM(AB17,AB19,AB21,AB23,AB25,AB27)</f>
        <v>5459</v>
      </c>
      <c r="AC29" s="738" t="s">
        <v>183</v>
      </c>
      <c r="AD29" s="744">
        <f>SUM(AD17,AD19,AD21,AD23,AD25,AD27)</f>
        <v>419</v>
      </c>
      <c r="AE29" s="743" t="s">
        <v>183</v>
      </c>
      <c r="AF29" s="739">
        <f>SUM(AF17,AF19,AF21,AF23,AF25,AF27)</f>
        <v>34</v>
      </c>
      <c r="AG29" s="738" t="s">
        <v>183</v>
      </c>
      <c r="AH29" s="744">
        <f>SUM(AH17,AH19,AH21,AH23,AH25,AH27)</f>
        <v>97</v>
      </c>
      <c r="AI29" s="743" t="s">
        <v>183</v>
      </c>
      <c r="AJ29" s="739">
        <f>SUM(AJ17,AJ19,AJ21,AJ23,AJ25,AJ27)</f>
        <v>585</v>
      </c>
      <c r="AK29" s="738" t="s">
        <v>183</v>
      </c>
      <c r="AL29" s="744">
        <f>SUM(AL17,AL19,AL21,AL23,AL25,AL27)</f>
        <v>918</v>
      </c>
      <c r="AM29" s="743" t="s">
        <v>183</v>
      </c>
      <c r="AN29" s="739">
        <f>SUM(AN17,AN19,AN21,AN23,AN25,AN27)</f>
        <v>3406</v>
      </c>
      <c r="AO29" s="738" t="s">
        <v>183</v>
      </c>
      <c r="AP29" s="2041">
        <f>SUM(AP17:AP28)</f>
        <v>250</v>
      </c>
    </row>
    <row r="30" spans="1:42" ht="25.5" customHeight="1" thickBot="1">
      <c r="A30" s="2050"/>
      <c r="B30" s="2058"/>
      <c r="C30" s="2059"/>
      <c r="D30" s="2023"/>
      <c r="E30" s="2025"/>
      <c r="F30" s="2023"/>
      <c r="G30" s="2038"/>
      <c r="H30" s="2023"/>
      <c r="I30" s="2029"/>
      <c r="J30" s="730">
        <f>SUM(J18,J20,J22,J24,J26,J28)</f>
        <v>1997</v>
      </c>
      <c r="K30" s="746" t="s">
        <v>184</v>
      </c>
      <c r="L30" s="732">
        <f>SUM(L18,L20,L22,L24,L26,L28)</f>
        <v>204</v>
      </c>
      <c r="M30" s="733" t="s">
        <v>184</v>
      </c>
      <c r="N30" s="734">
        <f>SUM(N18,N20,N22,N24,N26,N28)</f>
        <v>104</v>
      </c>
      <c r="O30" s="746" t="s">
        <v>184</v>
      </c>
      <c r="P30" s="732">
        <f>SUM(P18,P20,P22,P24,P26,P28)</f>
        <v>157</v>
      </c>
      <c r="Q30" s="746" t="s">
        <v>184</v>
      </c>
      <c r="R30" s="732">
        <f>SUM(R18,R20,R22,R24,R26,R28)</f>
        <v>83</v>
      </c>
      <c r="S30" s="733" t="s">
        <v>184</v>
      </c>
      <c r="T30" s="732">
        <f>SUM(T18,T20,T22,T24,T26,T28)</f>
        <v>254</v>
      </c>
      <c r="U30" s="733" t="s">
        <v>184</v>
      </c>
      <c r="V30" s="732">
        <f>SUM(V18,V20,V22,V24,V26,V28)</f>
        <v>17</v>
      </c>
      <c r="W30" s="733" t="s">
        <v>184</v>
      </c>
      <c r="X30" s="732">
        <f>SUM(X18,X20,X22,X24,X26,X28)</f>
        <v>65</v>
      </c>
      <c r="Y30" s="733" t="s">
        <v>184</v>
      </c>
      <c r="Z30" s="734">
        <f>SUM(Z18,Z20,Z22,Z24,Z26,Z28)</f>
        <v>1113</v>
      </c>
      <c r="AA30" s="976" t="s">
        <v>184</v>
      </c>
      <c r="AB30" s="979">
        <f>SUM(AB18,AB20,AB22,AB24,AB26,AB28)</f>
        <v>316831</v>
      </c>
      <c r="AC30" s="733" t="s">
        <v>185</v>
      </c>
      <c r="AD30" s="734">
        <f>SUM(AD18,AD20,AD22,AD24,AD26,AD28)</f>
        <v>56942</v>
      </c>
      <c r="AE30" s="731" t="s">
        <v>185</v>
      </c>
      <c r="AF30" s="732">
        <f>SUM(AF18,AF20,AF22,AF24,AF26,AF28)</f>
        <v>2730</v>
      </c>
      <c r="AG30" s="733" t="s">
        <v>185</v>
      </c>
      <c r="AH30" s="734">
        <f>SUM(AH18,AH20,AH22,AH24,AH26,AH28)</f>
        <v>5064</v>
      </c>
      <c r="AI30" s="743" t="s">
        <v>185</v>
      </c>
      <c r="AJ30" s="732">
        <f>SUM(AJ18,AJ20,AJ22,AJ24,AJ26,AJ28)</f>
        <v>33885</v>
      </c>
      <c r="AK30" s="733" t="s">
        <v>185</v>
      </c>
      <c r="AL30" s="734">
        <f>SUM(AL18,AL20,AL22,AL24,AL26,AL28)</f>
        <v>36512</v>
      </c>
      <c r="AM30" s="743" t="s">
        <v>185</v>
      </c>
      <c r="AN30" s="732">
        <f>SUM(AN18,AN20,AN22,AN24,AN26,AN28)</f>
        <v>181698</v>
      </c>
      <c r="AO30" s="733" t="s">
        <v>185</v>
      </c>
      <c r="AP30" s="2047"/>
    </row>
    <row r="31" spans="1:42" ht="25.5" customHeight="1">
      <c r="A31" s="2048" t="s">
        <v>143</v>
      </c>
      <c r="B31" s="2051" t="s">
        <v>655</v>
      </c>
      <c r="C31" s="1570"/>
      <c r="D31" s="2052">
        <v>18</v>
      </c>
      <c r="E31" s="2053">
        <v>31523</v>
      </c>
      <c r="F31" s="2024">
        <f>H31+AB32</f>
        <v>75217</v>
      </c>
      <c r="G31" s="2054">
        <f>F31/E31</f>
        <v>2.386099038797069</v>
      </c>
      <c r="H31" s="2052">
        <v>22177</v>
      </c>
      <c r="I31" s="2055">
        <f>H31/E31*100</f>
        <v>70.35180661739048</v>
      </c>
      <c r="J31" s="735">
        <f aca="true" t="shared" si="4" ref="J31:J48">SUM(L31,N31,P31,R31,Z31,T31,V31,X31)</f>
        <v>242</v>
      </c>
      <c r="K31" s="728" t="s">
        <v>182</v>
      </c>
      <c r="L31" s="727">
        <v>35</v>
      </c>
      <c r="M31" s="728" t="s">
        <v>182</v>
      </c>
      <c r="N31" s="727">
        <v>23</v>
      </c>
      <c r="O31" s="728" t="s">
        <v>182</v>
      </c>
      <c r="P31" s="727">
        <v>33</v>
      </c>
      <c r="Q31" s="728" t="s">
        <v>182</v>
      </c>
      <c r="R31" s="727">
        <v>34</v>
      </c>
      <c r="S31" s="728" t="s">
        <v>182</v>
      </c>
      <c r="T31" s="727">
        <v>25</v>
      </c>
      <c r="U31" s="728" t="s">
        <v>182</v>
      </c>
      <c r="V31" s="727">
        <v>10</v>
      </c>
      <c r="W31" s="728" t="s">
        <v>182</v>
      </c>
      <c r="X31" s="727">
        <v>11</v>
      </c>
      <c r="Y31" s="728" t="s">
        <v>182</v>
      </c>
      <c r="Z31" s="727">
        <v>71</v>
      </c>
      <c r="AA31" s="972" t="s">
        <v>182</v>
      </c>
      <c r="AB31" s="980">
        <f aca="true" t="shared" si="5" ref="AB31:AB48">SUM(AD31,AF31,AH31,AJ31,AL31,AN31)</f>
        <v>530</v>
      </c>
      <c r="AC31" s="738" t="s">
        <v>183</v>
      </c>
      <c r="AD31" s="727">
        <v>45</v>
      </c>
      <c r="AE31" s="728" t="s">
        <v>183</v>
      </c>
      <c r="AF31" s="727">
        <v>6</v>
      </c>
      <c r="AG31" s="728" t="s">
        <v>183</v>
      </c>
      <c r="AH31" s="727">
        <v>50</v>
      </c>
      <c r="AI31" s="728" t="s">
        <v>183</v>
      </c>
      <c r="AJ31" s="727">
        <v>103</v>
      </c>
      <c r="AK31" s="728" t="s">
        <v>183</v>
      </c>
      <c r="AL31" s="727">
        <v>76</v>
      </c>
      <c r="AM31" s="728" t="s">
        <v>183</v>
      </c>
      <c r="AN31" s="727">
        <v>250</v>
      </c>
      <c r="AO31" s="728" t="s">
        <v>183</v>
      </c>
      <c r="AP31" s="2046">
        <v>73</v>
      </c>
    </row>
    <row r="32" spans="1:42" ht="25.5" customHeight="1">
      <c r="A32" s="2049"/>
      <c r="B32" s="1559"/>
      <c r="C32" s="1560"/>
      <c r="D32" s="2034"/>
      <c r="E32" s="2022"/>
      <c r="F32" s="2022"/>
      <c r="G32" s="2038"/>
      <c r="H32" s="2034"/>
      <c r="I32" s="2015"/>
      <c r="J32" s="737">
        <f t="shared" si="4"/>
        <v>732</v>
      </c>
      <c r="K32" s="738" t="s">
        <v>184</v>
      </c>
      <c r="L32" s="739">
        <v>85</v>
      </c>
      <c r="M32" s="738" t="s">
        <v>184</v>
      </c>
      <c r="N32" s="739">
        <v>42</v>
      </c>
      <c r="O32" s="738" t="s">
        <v>184</v>
      </c>
      <c r="P32" s="739">
        <v>51</v>
      </c>
      <c r="Q32" s="738" t="s">
        <v>184</v>
      </c>
      <c r="R32" s="739">
        <v>98</v>
      </c>
      <c r="S32" s="738" t="s">
        <v>184</v>
      </c>
      <c r="T32" s="739">
        <v>150</v>
      </c>
      <c r="U32" s="738" t="s">
        <v>184</v>
      </c>
      <c r="V32" s="739">
        <v>29</v>
      </c>
      <c r="W32" s="738" t="s">
        <v>184</v>
      </c>
      <c r="X32" s="739">
        <v>16</v>
      </c>
      <c r="Y32" s="738" t="s">
        <v>184</v>
      </c>
      <c r="Z32" s="739">
        <v>261</v>
      </c>
      <c r="AA32" s="976" t="s">
        <v>184</v>
      </c>
      <c r="AB32" s="981">
        <f t="shared" si="5"/>
        <v>53040</v>
      </c>
      <c r="AC32" s="742" t="s">
        <v>185</v>
      </c>
      <c r="AD32" s="740">
        <v>8414</v>
      </c>
      <c r="AE32" s="742" t="s">
        <v>185</v>
      </c>
      <c r="AF32" s="740">
        <v>286</v>
      </c>
      <c r="AG32" s="742" t="s">
        <v>185</v>
      </c>
      <c r="AH32" s="740">
        <v>3392</v>
      </c>
      <c r="AI32" s="742" t="s">
        <v>185</v>
      </c>
      <c r="AJ32" s="740">
        <v>10056</v>
      </c>
      <c r="AK32" s="742" t="s">
        <v>185</v>
      </c>
      <c r="AL32" s="740">
        <v>8822</v>
      </c>
      <c r="AM32" s="742" t="s">
        <v>185</v>
      </c>
      <c r="AN32" s="740">
        <v>22070</v>
      </c>
      <c r="AO32" s="742" t="s">
        <v>185</v>
      </c>
      <c r="AP32" s="2040"/>
    </row>
    <row r="33" spans="1:42" ht="25.5" customHeight="1">
      <c r="A33" s="2049"/>
      <c r="B33" s="1559" t="s">
        <v>26</v>
      </c>
      <c r="C33" s="1560"/>
      <c r="D33" s="2034">
        <v>24</v>
      </c>
      <c r="E33" s="2036">
        <v>40052</v>
      </c>
      <c r="F33" s="2024">
        <f>H33+AB34</f>
        <v>63406</v>
      </c>
      <c r="G33" s="2038">
        <f>F33/E33</f>
        <v>1.5830919804254469</v>
      </c>
      <c r="H33" s="2034">
        <v>10541</v>
      </c>
      <c r="I33" s="2015">
        <f>H33/E33*100</f>
        <v>26.318286227903727</v>
      </c>
      <c r="J33" s="735">
        <f t="shared" si="4"/>
        <v>179</v>
      </c>
      <c r="K33" s="741" t="s">
        <v>182</v>
      </c>
      <c r="L33" s="736">
        <v>16</v>
      </c>
      <c r="M33" s="741" t="s">
        <v>182</v>
      </c>
      <c r="N33" s="736">
        <v>5</v>
      </c>
      <c r="O33" s="741" t="s">
        <v>182</v>
      </c>
      <c r="P33" s="736">
        <v>19</v>
      </c>
      <c r="Q33" s="741" t="s">
        <v>182</v>
      </c>
      <c r="R33" s="736">
        <v>4</v>
      </c>
      <c r="S33" s="741" t="s">
        <v>182</v>
      </c>
      <c r="T33" s="736">
        <v>24</v>
      </c>
      <c r="U33" s="741" t="s">
        <v>182</v>
      </c>
      <c r="V33" s="736">
        <v>5</v>
      </c>
      <c r="W33" s="741" t="s">
        <v>182</v>
      </c>
      <c r="X33" s="736">
        <v>5</v>
      </c>
      <c r="Y33" s="741" t="s">
        <v>182</v>
      </c>
      <c r="Z33" s="736">
        <v>101</v>
      </c>
      <c r="AA33" s="975" t="s">
        <v>182</v>
      </c>
      <c r="AB33" s="980">
        <f t="shared" si="5"/>
        <v>2914</v>
      </c>
      <c r="AC33" s="738" t="s">
        <v>183</v>
      </c>
      <c r="AD33" s="739">
        <v>523</v>
      </c>
      <c r="AE33" s="738" t="s">
        <v>183</v>
      </c>
      <c r="AF33" s="739">
        <v>31</v>
      </c>
      <c r="AG33" s="738" t="s">
        <v>183</v>
      </c>
      <c r="AH33" s="739">
        <v>234</v>
      </c>
      <c r="AI33" s="738" t="s">
        <v>183</v>
      </c>
      <c r="AJ33" s="739">
        <v>616</v>
      </c>
      <c r="AK33" s="738" t="s">
        <v>183</v>
      </c>
      <c r="AL33" s="739">
        <v>358</v>
      </c>
      <c r="AM33" s="738" t="s">
        <v>183</v>
      </c>
      <c r="AN33" s="739">
        <v>1152</v>
      </c>
      <c r="AO33" s="738" t="s">
        <v>183</v>
      </c>
      <c r="AP33" s="2040">
        <v>155</v>
      </c>
    </row>
    <row r="34" spans="1:42" ht="25.5" customHeight="1">
      <c r="A34" s="2049"/>
      <c r="B34" s="1559"/>
      <c r="C34" s="1560"/>
      <c r="D34" s="2034"/>
      <c r="E34" s="2022"/>
      <c r="F34" s="2022"/>
      <c r="G34" s="2038"/>
      <c r="H34" s="2034"/>
      <c r="I34" s="2015"/>
      <c r="J34" s="737">
        <f t="shared" si="4"/>
        <v>892</v>
      </c>
      <c r="K34" s="742" t="s">
        <v>184</v>
      </c>
      <c r="L34" s="740">
        <v>30</v>
      </c>
      <c r="M34" s="742" t="s">
        <v>184</v>
      </c>
      <c r="N34" s="740">
        <v>6</v>
      </c>
      <c r="O34" s="742" t="s">
        <v>184</v>
      </c>
      <c r="P34" s="740">
        <v>38</v>
      </c>
      <c r="Q34" s="742" t="s">
        <v>184</v>
      </c>
      <c r="R34" s="740">
        <v>85</v>
      </c>
      <c r="S34" s="742" t="s">
        <v>184</v>
      </c>
      <c r="T34" s="740">
        <v>255</v>
      </c>
      <c r="U34" s="742" t="s">
        <v>184</v>
      </c>
      <c r="V34" s="740">
        <v>28</v>
      </c>
      <c r="W34" s="742" t="s">
        <v>184</v>
      </c>
      <c r="X34" s="740">
        <v>6</v>
      </c>
      <c r="Y34" s="742" t="s">
        <v>184</v>
      </c>
      <c r="Z34" s="740">
        <v>444</v>
      </c>
      <c r="AA34" s="976" t="s">
        <v>184</v>
      </c>
      <c r="AB34" s="981">
        <f t="shared" si="5"/>
        <v>52865</v>
      </c>
      <c r="AC34" s="742" t="s">
        <v>185</v>
      </c>
      <c r="AD34" s="740">
        <v>7422</v>
      </c>
      <c r="AE34" s="742" t="s">
        <v>185</v>
      </c>
      <c r="AF34" s="740">
        <v>307</v>
      </c>
      <c r="AG34" s="742" t="s">
        <v>185</v>
      </c>
      <c r="AH34" s="740">
        <v>6846</v>
      </c>
      <c r="AI34" s="742" t="s">
        <v>185</v>
      </c>
      <c r="AJ34" s="740">
        <v>8126</v>
      </c>
      <c r="AK34" s="742" t="s">
        <v>185</v>
      </c>
      <c r="AL34" s="740">
        <v>6011</v>
      </c>
      <c r="AM34" s="742" t="s">
        <v>185</v>
      </c>
      <c r="AN34" s="740">
        <v>24153</v>
      </c>
      <c r="AO34" s="742" t="s">
        <v>185</v>
      </c>
      <c r="AP34" s="2040"/>
    </row>
    <row r="35" spans="1:42" ht="25.5" customHeight="1">
      <c r="A35" s="2049"/>
      <c r="B35" s="1559" t="s">
        <v>43</v>
      </c>
      <c r="C35" s="1560"/>
      <c r="D35" s="2034">
        <v>25</v>
      </c>
      <c r="E35" s="2036">
        <v>34981</v>
      </c>
      <c r="F35" s="2024">
        <f>H35+AB36</f>
        <v>65965</v>
      </c>
      <c r="G35" s="2038">
        <f>F35/E35</f>
        <v>1.8857379720419656</v>
      </c>
      <c r="H35" s="2034">
        <v>8624</v>
      </c>
      <c r="I35" s="2015">
        <f>H35/E35*100</f>
        <v>24.65338326520111</v>
      </c>
      <c r="J35" s="735">
        <f t="shared" si="4"/>
        <v>191</v>
      </c>
      <c r="K35" s="738" t="s">
        <v>182</v>
      </c>
      <c r="L35" s="739">
        <v>9</v>
      </c>
      <c r="M35" s="738" t="s">
        <v>182</v>
      </c>
      <c r="N35" s="739">
        <v>6</v>
      </c>
      <c r="O35" s="738" t="s">
        <v>182</v>
      </c>
      <c r="P35" s="739">
        <v>43</v>
      </c>
      <c r="Q35" s="738" t="s">
        <v>182</v>
      </c>
      <c r="R35" s="739">
        <v>14</v>
      </c>
      <c r="S35" s="738" t="s">
        <v>182</v>
      </c>
      <c r="T35" s="739">
        <v>19</v>
      </c>
      <c r="U35" s="738" t="s">
        <v>182</v>
      </c>
      <c r="V35" s="739">
        <v>9</v>
      </c>
      <c r="W35" s="738" t="s">
        <v>182</v>
      </c>
      <c r="X35" s="739">
        <v>4</v>
      </c>
      <c r="Y35" s="738" t="s">
        <v>182</v>
      </c>
      <c r="Z35" s="739">
        <v>87</v>
      </c>
      <c r="AA35" s="974" t="s">
        <v>182</v>
      </c>
      <c r="AB35" s="980">
        <f t="shared" si="5"/>
        <v>2628</v>
      </c>
      <c r="AC35" s="738" t="s">
        <v>183</v>
      </c>
      <c r="AD35" s="739">
        <v>72</v>
      </c>
      <c r="AE35" s="738" t="s">
        <v>183</v>
      </c>
      <c r="AF35" s="739">
        <v>22</v>
      </c>
      <c r="AG35" s="738" t="s">
        <v>183</v>
      </c>
      <c r="AH35" s="739">
        <v>151</v>
      </c>
      <c r="AI35" s="738" t="s">
        <v>183</v>
      </c>
      <c r="AJ35" s="739">
        <v>416</v>
      </c>
      <c r="AK35" s="738" t="s">
        <v>183</v>
      </c>
      <c r="AL35" s="739">
        <v>156</v>
      </c>
      <c r="AM35" s="738" t="s">
        <v>183</v>
      </c>
      <c r="AN35" s="739">
        <v>1811</v>
      </c>
      <c r="AO35" s="738" t="s">
        <v>183</v>
      </c>
      <c r="AP35" s="2040">
        <v>267</v>
      </c>
    </row>
    <row r="36" spans="1:42" ht="25.5" customHeight="1">
      <c r="A36" s="2049"/>
      <c r="B36" s="1559"/>
      <c r="C36" s="1560"/>
      <c r="D36" s="2034"/>
      <c r="E36" s="2022"/>
      <c r="F36" s="2022"/>
      <c r="G36" s="2038"/>
      <c r="H36" s="2034"/>
      <c r="I36" s="2015"/>
      <c r="J36" s="737">
        <f t="shared" si="4"/>
        <v>342</v>
      </c>
      <c r="K36" s="738" t="s">
        <v>184</v>
      </c>
      <c r="L36" s="739">
        <v>9</v>
      </c>
      <c r="M36" s="738" t="s">
        <v>184</v>
      </c>
      <c r="N36" s="739">
        <v>6</v>
      </c>
      <c r="O36" s="738" t="s">
        <v>184</v>
      </c>
      <c r="P36" s="739">
        <v>67</v>
      </c>
      <c r="Q36" s="738" t="s">
        <v>184</v>
      </c>
      <c r="R36" s="739">
        <v>37</v>
      </c>
      <c r="S36" s="738" t="s">
        <v>184</v>
      </c>
      <c r="T36" s="739">
        <v>32</v>
      </c>
      <c r="U36" s="738" t="s">
        <v>184</v>
      </c>
      <c r="V36" s="739">
        <v>16</v>
      </c>
      <c r="W36" s="738" t="s">
        <v>184</v>
      </c>
      <c r="X36" s="739">
        <v>16</v>
      </c>
      <c r="Y36" s="738" t="s">
        <v>184</v>
      </c>
      <c r="Z36" s="739">
        <v>159</v>
      </c>
      <c r="AA36" s="974" t="s">
        <v>184</v>
      </c>
      <c r="AB36" s="981">
        <f t="shared" si="5"/>
        <v>57341</v>
      </c>
      <c r="AC36" s="742" t="s">
        <v>185</v>
      </c>
      <c r="AD36" s="740">
        <v>3456</v>
      </c>
      <c r="AE36" s="742" t="s">
        <v>185</v>
      </c>
      <c r="AF36" s="740">
        <v>318</v>
      </c>
      <c r="AG36" s="742" t="s">
        <v>185</v>
      </c>
      <c r="AH36" s="740">
        <v>3677</v>
      </c>
      <c r="AI36" s="742" t="s">
        <v>185</v>
      </c>
      <c r="AJ36" s="740">
        <v>7984</v>
      </c>
      <c r="AK36" s="742" t="s">
        <v>185</v>
      </c>
      <c r="AL36" s="740">
        <v>5362</v>
      </c>
      <c r="AM36" s="742" t="s">
        <v>185</v>
      </c>
      <c r="AN36" s="740">
        <v>36544</v>
      </c>
      <c r="AO36" s="742" t="s">
        <v>185</v>
      </c>
      <c r="AP36" s="2040"/>
    </row>
    <row r="37" spans="1:42" ht="25.5" customHeight="1">
      <c r="A37" s="2049"/>
      <c r="B37" s="1559" t="s">
        <v>44</v>
      </c>
      <c r="C37" s="1560"/>
      <c r="D37" s="2034">
        <v>5</v>
      </c>
      <c r="E37" s="2036">
        <v>15128</v>
      </c>
      <c r="F37" s="2024">
        <f>H37+AB38</f>
        <v>38232</v>
      </c>
      <c r="G37" s="2038">
        <f>F37/E37</f>
        <v>2.5272342675832893</v>
      </c>
      <c r="H37" s="2034">
        <v>2576</v>
      </c>
      <c r="I37" s="2015">
        <f>H37/E37*100</f>
        <v>17.028027498677947</v>
      </c>
      <c r="J37" s="735">
        <f>SUM(L37,N37,P37,R37,Z37,T37,V37,X37)</f>
        <v>31</v>
      </c>
      <c r="K37" s="741" t="s">
        <v>182</v>
      </c>
      <c r="L37" s="736">
        <v>1</v>
      </c>
      <c r="M37" s="741" t="s">
        <v>182</v>
      </c>
      <c r="N37" s="736">
        <v>1</v>
      </c>
      <c r="O37" s="741" t="s">
        <v>182</v>
      </c>
      <c r="P37" s="736">
        <v>2</v>
      </c>
      <c r="Q37" s="741" t="s">
        <v>182</v>
      </c>
      <c r="R37" s="736">
        <v>3</v>
      </c>
      <c r="S37" s="741" t="s">
        <v>182</v>
      </c>
      <c r="T37" s="736">
        <v>2</v>
      </c>
      <c r="U37" s="741" t="s">
        <v>182</v>
      </c>
      <c r="V37" s="736">
        <v>1</v>
      </c>
      <c r="W37" s="741" t="s">
        <v>182</v>
      </c>
      <c r="X37" s="736">
        <v>3</v>
      </c>
      <c r="Y37" s="741" t="s">
        <v>182</v>
      </c>
      <c r="Z37" s="736">
        <v>18</v>
      </c>
      <c r="AA37" s="975" t="s">
        <v>182</v>
      </c>
      <c r="AB37" s="980">
        <f t="shared" si="5"/>
        <v>1220</v>
      </c>
      <c r="AC37" s="738" t="s">
        <v>183</v>
      </c>
      <c r="AD37" s="739">
        <v>193</v>
      </c>
      <c r="AE37" s="738" t="s">
        <v>183</v>
      </c>
      <c r="AF37" s="739">
        <v>155</v>
      </c>
      <c r="AG37" s="738" t="s">
        <v>183</v>
      </c>
      <c r="AH37" s="739">
        <v>18</v>
      </c>
      <c r="AI37" s="738" t="s">
        <v>183</v>
      </c>
      <c r="AJ37" s="739">
        <v>147</v>
      </c>
      <c r="AK37" s="738" t="s">
        <v>183</v>
      </c>
      <c r="AL37" s="739">
        <v>64</v>
      </c>
      <c r="AM37" s="738" t="s">
        <v>183</v>
      </c>
      <c r="AN37" s="739">
        <v>643</v>
      </c>
      <c r="AO37" s="738" t="s">
        <v>183</v>
      </c>
      <c r="AP37" s="2040">
        <v>60</v>
      </c>
    </row>
    <row r="38" spans="1:42" ht="25.5" customHeight="1">
      <c r="A38" s="2049"/>
      <c r="B38" s="1559"/>
      <c r="C38" s="1560"/>
      <c r="D38" s="2034"/>
      <c r="E38" s="2022"/>
      <c r="F38" s="2022"/>
      <c r="G38" s="2038"/>
      <c r="H38" s="2034"/>
      <c r="I38" s="2015"/>
      <c r="J38" s="737">
        <f t="shared" si="4"/>
        <v>73</v>
      </c>
      <c r="K38" s="742" t="s">
        <v>184</v>
      </c>
      <c r="L38" s="740">
        <v>3</v>
      </c>
      <c r="M38" s="742" t="s">
        <v>184</v>
      </c>
      <c r="N38" s="740">
        <v>2</v>
      </c>
      <c r="O38" s="742" t="s">
        <v>184</v>
      </c>
      <c r="P38" s="740">
        <v>5</v>
      </c>
      <c r="Q38" s="742" t="s">
        <v>184</v>
      </c>
      <c r="R38" s="740">
        <v>3</v>
      </c>
      <c r="S38" s="742" t="s">
        <v>184</v>
      </c>
      <c r="T38" s="740">
        <v>2</v>
      </c>
      <c r="U38" s="742" t="s">
        <v>184</v>
      </c>
      <c r="V38" s="740">
        <v>1</v>
      </c>
      <c r="W38" s="742" t="s">
        <v>184</v>
      </c>
      <c r="X38" s="740">
        <v>3</v>
      </c>
      <c r="Y38" s="742" t="s">
        <v>184</v>
      </c>
      <c r="Z38" s="740">
        <v>54</v>
      </c>
      <c r="AA38" s="976" t="s">
        <v>184</v>
      </c>
      <c r="AB38" s="981">
        <f>SUM(AD38,AF38,AH38,AJ38,AL38,AN38)</f>
        <v>35656</v>
      </c>
      <c r="AC38" s="742" t="s">
        <v>185</v>
      </c>
      <c r="AD38" s="740">
        <v>4878</v>
      </c>
      <c r="AE38" s="742" t="s">
        <v>185</v>
      </c>
      <c r="AF38" s="740">
        <v>2608</v>
      </c>
      <c r="AG38" s="742" t="s">
        <v>185</v>
      </c>
      <c r="AH38" s="740">
        <v>326</v>
      </c>
      <c r="AI38" s="742" t="s">
        <v>185</v>
      </c>
      <c r="AJ38" s="740">
        <v>2456</v>
      </c>
      <c r="AK38" s="742" t="s">
        <v>185</v>
      </c>
      <c r="AL38" s="740">
        <v>1085</v>
      </c>
      <c r="AM38" s="742" t="s">
        <v>185</v>
      </c>
      <c r="AN38" s="740">
        <v>24303</v>
      </c>
      <c r="AO38" s="742" t="s">
        <v>185</v>
      </c>
      <c r="AP38" s="2040"/>
    </row>
    <row r="39" spans="1:42" ht="25.5" customHeight="1">
      <c r="A39" s="2049"/>
      <c r="B39" s="1559" t="s">
        <v>53</v>
      </c>
      <c r="C39" s="1560"/>
      <c r="D39" s="2034">
        <v>4</v>
      </c>
      <c r="E39" s="2036">
        <v>8255</v>
      </c>
      <c r="F39" s="2024">
        <f>H39+AB40</f>
        <v>16962</v>
      </c>
      <c r="G39" s="2038">
        <f>F39/E39</f>
        <v>2.0547546941247727</v>
      </c>
      <c r="H39" s="2034">
        <v>1553</v>
      </c>
      <c r="I39" s="2015">
        <f>H39/E39*100</f>
        <v>18.812840702604483</v>
      </c>
      <c r="J39" s="735">
        <f t="shared" si="4"/>
        <v>35</v>
      </c>
      <c r="K39" s="741" t="s">
        <v>182</v>
      </c>
      <c r="L39" s="736">
        <v>0</v>
      </c>
      <c r="M39" s="741" t="s">
        <v>182</v>
      </c>
      <c r="N39" s="736">
        <v>0</v>
      </c>
      <c r="O39" s="741" t="s">
        <v>182</v>
      </c>
      <c r="P39" s="736">
        <v>14</v>
      </c>
      <c r="Q39" s="741" t="s">
        <v>182</v>
      </c>
      <c r="R39" s="736">
        <v>0</v>
      </c>
      <c r="S39" s="741" t="s">
        <v>182</v>
      </c>
      <c r="T39" s="736">
        <v>4</v>
      </c>
      <c r="U39" s="741" t="s">
        <v>182</v>
      </c>
      <c r="V39" s="736">
        <v>0</v>
      </c>
      <c r="W39" s="741" t="s">
        <v>182</v>
      </c>
      <c r="X39" s="736">
        <v>0</v>
      </c>
      <c r="Y39" s="741" t="s">
        <v>182</v>
      </c>
      <c r="Z39" s="736">
        <v>17</v>
      </c>
      <c r="AA39" s="975" t="s">
        <v>182</v>
      </c>
      <c r="AB39" s="980">
        <f t="shared" si="5"/>
        <v>287</v>
      </c>
      <c r="AC39" s="741" t="s">
        <v>183</v>
      </c>
      <c r="AD39" s="736">
        <v>6</v>
      </c>
      <c r="AE39" s="741" t="s">
        <v>183</v>
      </c>
      <c r="AF39" s="736">
        <v>21</v>
      </c>
      <c r="AG39" s="741" t="s">
        <v>183</v>
      </c>
      <c r="AH39" s="736">
        <v>84</v>
      </c>
      <c r="AI39" s="741" t="s">
        <v>183</v>
      </c>
      <c r="AJ39" s="736">
        <v>79</v>
      </c>
      <c r="AK39" s="741" t="s">
        <v>183</v>
      </c>
      <c r="AL39" s="736">
        <v>70</v>
      </c>
      <c r="AM39" s="741" t="s">
        <v>183</v>
      </c>
      <c r="AN39" s="736">
        <v>27</v>
      </c>
      <c r="AO39" s="741" t="s">
        <v>183</v>
      </c>
      <c r="AP39" s="2040">
        <v>0</v>
      </c>
    </row>
    <row r="40" spans="1:42" ht="25.5" customHeight="1">
      <c r="A40" s="2049"/>
      <c r="B40" s="2043"/>
      <c r="C40" s="2044"/>
      <c r="D40" s="2036"/>
      <c r="E40" s="2022"/>
      <c r="F40" s="2022"/>
      <c r="G40" s="2045"/>
      <c r="H40" s="2036"/>
      <c r="I40" s="2042"/>
      <c r="J40" s="737">
        <f t="shared" si="4"/>
        <v>163</v>
      </c>
      <c r="K40" s="738" t="s">
        <v>184</v>
      </c>
      <c r="L40" s="739">
        <v>0</v>
      </c>
      <c r="M40" s="738" t="s">
        <v>184</v>
      </c>
      <c r="N40" s="739">
        <v>0</v>
      </c>
      <c r="O40" s="738" t="s">
        <v>184</v>
      </c>
      <c r="P40" s="739">
        <v>91</v>
      </c>
      <c r="Q40" s="738" t="s">
        <v>184</v>
      </c>
      <c r="R40" s="739">
        <v>0</v>
      </c>
      <c r="S40" s="738" t="s">
        <v>184</v>
      </c>
      <c r="T40" s="739">
        <v>4</v>
      </c>
      <c r="U40" s="738" t="s">
        <v>184</v>
      </c>
      <c r="V40" s="739">
        <v>0</v>
      </c>
      <c r="W40" s="738" t="s">
        <v>184</v>
      </c>
      <c r="X40" s="739">
        <v>0</v>
      </c>
      <c r="Y40" s="738" t="s">
        <v>184</v>
      </c>
      <c r="Z40" s="739">
        <v>68</v>
      </c>
      <c r="AA40" s="974" t="s">
        <v>184</v>
      </c>
      <c r="AB40" s="981">
        <f t="shared" si="5"/>
        <v>15409</v>
      </c>
      <c r="AC40" s="738" t="s">
        <v>185</v>
      </c>
      <c r="AD40" s="739">
        <v>695</v>
      </c>
      <c r="AE40" s="738" t="s">
        <v>185</v>
      </c>
      <c r="AF40" s="739">
        <v>213</v>
      </c>
      <c r="AG40" s="738" t="s">
        <v>185</v>
      </c>
      <c r="AH40" s="739">
        <v>1207</v>
      </c>
      <c r="AI40" s="738" t="s">
        <v>185</v>
      </c>
      <c r="AJ40" s="739">
        <v>1664</v>
      </c>
      <c r="AK40" s="738" t="s">
        <v>185</v>
      </c>
      <c r="AL40" s="739">
        <v>2578</v>
      </c>
      <c r="AM40" s="738" t="s">
        <v>185</v>
      </c>
      <c r="AN40" s="739">
        <v>9052</v>
      </c>
      <c r="AO40" s="738" t="s">
        <v>185</v>
      </c>
      <c r="AP40" s="2017"/>
    </row>
    <row r="41" spans="1:42" ht="25.5" customHeight="1">
      <c r="A41" s="2049"/>
      <c r="B41" s="1559" t="s">
        <v>27</v>
      </c>
      <c r="C41" s="1560"/>
      <c r="D41" s="2034">
        <v>31</v>
      </c>
      <c r="E41" s="2036">
        <v>69654</v>
      </c>
      <c r="F41" s="2024">
        <f>H41+AB42</f>
        <v>136788</v>
      </c>
      <c r="G41" s="2038">
        <f>F41/E41</f>
        <v>1.9638211732276682</v>
      </c>
      <c r="H41" s="2034">
        <v>19110</v>
      </c>
      <c r="I41" s="2015">
        <f>H41/E41*100</f>
        <v>27.435610302351627</v>
      </c>
      <c r="J41" s="735">
        <f t="shared" si="4"/>
        <v>596</v>
      </c>
      <c r="K41" s="741" t="s">
        <v>182</v>
      </c>
      <c r="L41" s="736">
        <v>33</v>
      </c>
      <c r="M41" s="741" t="s">
        <v>182</v>
      </c>
      <c r="N41" s="736">
        <v>56</v>
      </c>
      <c r="O41" s="741" t="s">
        <v>182</v>
      </c>
      <c r="P41" s="736">
        <v>105</v>
      </c>
      <c r="Q41" s="741" t="s">
        <v>182</v>
      </c>
      <c r="R41" s="736">
        <v>47</v>
      </c>
      <c r="S41" s="741" t="s">
        <v>182</v>
      </c>
      <c r="T41" s="736">
        <v>26</v>
      </c>
      <c r="U41" s="741" t="s">
        <v>182</v>
      </c>
      <c r="V41" s="736">
        <v>17</v>
      </c>
      <c r="W41" s="741" t="s">
        <v>182</v>
      </c>
      <c r="X41" s="736">
        <v>9</v>
      </c>
      <c r="Y41" s="741" t="s">
        <v>182</v>
      </c>
      <c r="Z41" s="736">
        <v>303</v>
      </c>
      <c r="AA41" s="975" t="s">
        <v>182</v>
      </c>
      <c r="AB41" s="980">
        <f t="shared" si="5"/>
        <v>14970</v>
      </c>
      <c r="AC41" s="741" t="s">
        <v>183</v>
      </c>
      <c r="AD41" s="736">
        <v>1239</v>
      </c>
      <c r="AE41" s="741" t="s">
        <v>183</v>
      </c>
      <c r="AF41" s="736">
        <v>222</v>
      </c>
      <c r="AG41" s="741" t="s">
        <v>183</v>
      </c>
      <c r="AH41" s="736">
        <v>2630</v>
      </c>
      <c r="AI41" s="741" t="s">
        <v>183</v>
      </c>
      <c r="AJ41" s="736">
        <v>4724</v>
      </c>
      <c r="AK41" s="741" t="s">
        <v>183</v>
      </c>
      <c r="AL41" s="736">
        <v>4158</v>
      </c>
      <c r="AM41" s="741" t="s">
        <v>183</v>
      </c>
      <c r="AN41" s="736">
        <v>1997</v>
      </c>
      <c r="AO41" s="741" t="s">
        <v>183</v>
      </c>
      <c r="AP41" s="2040">
        <v>115</v>
      </c>
    </row>
    <row r="42" spans="1:42" ht="25.5" customHeight="1">
      <c r="A42" s="2049"/>
      <c r="B42" s="1559"/>
      <c r="C42" s="1560"/>
      <c r="D42" s="2034"/>
      <c r="E42" s="2022"/>
      <c r="F42" s="2022"/>
      <c r="G42" s="2038"/>
      <c r="H42" s="2034"/>
      <c r="I42" s="2015"/>
      <c r="J42" s="737">
        <f t="shared" si="4"/>
        <v>843</v>
      </c>
      <c r="K42" s="742" t="s">
        <v>184</v>
      </c>
      <c r="L42" s="740">
        <v>35</v>
      </c>
      <c r="M42" s="742" t="s">
        <v>184</v>
      </c>
      <c r="N42" s="740">
        <v>69</v>
      </c>
      <c r="O42" s="742" t="s">
        <v>184</v>
      </c>
      <c r="P42" s="740">
        <v>137</v>
      </c>
      <c r="Q42" s="742" t="s">
        <v>184</v>
      </c>
      <c r="R42" s="740">
        <v>57</v>
      </c>
      <c r="S42" s="742" t="s">
        <v>184</v>
      </c>
      <c r="T42" s="740">
        <v>27</v>
      </c>
      <c r="U42" s="742" t="s">
        <v>184</v>
      </c>
      <c r="V42" s="740">
        <v>25</v>
      </c>
      <c r="W42" s="742" t="s">
        <v>184</v>
      </c>
      <c r="X42" s="740">
        <v>16</v>
      </c>
      <c r="Y42" s="742" t="s">
        <v>184</v>
      </c>
      <c r="Z42" s="740">
        <v>477</v>
      </c>
      <c r="AA42" s="976" t="s">
        <v>184</v>
      </c>
      <c r="AB42" s="981">
        <f t="shared" si="5"/>
        <v>117678</v>
      </c>
      <c r="AC42" s="742" t="s">
        <v>185</v>
      </c>
      <c r="AD42" s="740">
        <v>11626</v>
      </c>
      <c r="AE42" s="742" t="s">
        <v>185</v>
      </c>
      <c r="AF42" s="740">
        <v>878</v>
      </c>
      <c r="AG42" s="742" t="s">
        <v>185</v>
      </c>
      <c r="AH42" s="740">
        <v>10586</v>
      </c>
      <c r="AI42" s="742" t="s">
        <v>185</v>
      </c>
      <c r="AJ42" s="740">
        <v>24579</v>
      </c>
      <c r="AK42" s="742" t="s">
        <v>185</v>
      </c>
      <c r="AL42" s="740">
        <v>38632</v>
      </c>
      <c r="AM42" s="742" t="s">
        <v>185</v>
      </c>
      <c r="AN42" s="740">
        <v>31377</v>
      </c>
      <c r="AO42" s="742" t="s">
        <v>185</v>
      </c>
      <c r="AP42" s="2040"/>
    </row>
    <row r="43" spans="1:42" ht="25.5" customHeight="1">
      <c r="A43" s="2049"/>
      <c r="B43" s="1559" t="s">
        <v>54</v>
      </c>
      <c r="C43" s="1560"/>
      <c r="D43" s="2034">
        <v>4</v>
      </c>
      <c r="E43" s="2036">
        <v>3637</v>
      </c>
      <c r="F43" s="2024">
        <f>H43+AB44</f>
        <v>1936</v>
      </c>
      <c r="G43" s="2038">
        <f>F43/E43</f>
        <v>0.5323068463018972</v>
      </c>
      <c r="H43" s="2034">
        <v>1157</v>
      </c>
      <c r="I43" s="2015">
        <f>H43/E43*100</f>
        <v>31.81193291174045</v>
      </c>
      <c r="J43" s="735">
        <f t="shared" si="4"/>
        <v>13</v>
      </c>
      <c r="K43" s="741" t="s">
        <v>182</v>
      </c>
      <c r="L43" s="736">
        <v>0</v>
      </c>
      <c r="M43" s="741" t="s">
        <v>182</v>
      </c>
      <c r="N43" s="736">
        <v>0</v>
      </c>
      <c r="O43" s="741" t="s">
        <v>182</v>
      </c>
      <c r="P43" s="736">
        <v>6</v>
      </c>
      <c r="Q43" s="741" t="s">
        <v>182</v>
      </c>
      <c r="R43" s="736">
        <v>2</v>
      </c>
      <c r="S43" s="741" t="s">
        <v>182</v>
      </c>
      <c r="T43" s="736">
        <v>3</v>
      </c>
      <c r="U43" s="741" t="s">
        <v>182</v>
      </c>
      <c r="V43" s="736">
        <v>0</v>
      </c>
      <c r="W43" s="741" t="s">
        <v>182</v>
      </c>
      <c r="X43" s="736">
        <v>1</v>
      </c>
      <c r="Y43" s="741" t="s">
        <v>182</v>
      </c>
      <c r="Z43" s="736">
        <v>1</v>
      </c>
      <c r="AA43" s="975" t="s">
        <v>182</v>
      </c>
      <c r="AB43" s="980">
        <f t="shared" si="5"/>
        <v>36</v>
      </c>
      <c r="AC43" s="741" t="s">
        <v>183</v>
      </c>
      <c r="AD43" s="736">
        <v>11</v>
      </c>
      <c r="AE43" s="741" t="s">
        <v>183</v>
      </c>
      <c r="AF43" s="736">
        <v>0</v>
      </c>
      <c r="AG43" s="741" t="s">
        <v>183</v>
      </c>
      <c r="AH43" s="736">
        <v>2</v>
      </c>
      <c r="AI43" s="741" t="s">
        <v>183</v>
      </c>
      <c r="AJ43" s="736">
        <v>0</v>
      </c>
      <c r="AK43" s="741" t="s">
        <v>183</v>
      </c>
      <c r="AL43" s="736">
        <v>0</v>
      </c>
      <c r="AM43" s="741" t="s">
        <v>183</v>
      </c>
      <c r="AN43" s="736">
        <v>23</v>
      </c>
      <c r="AO43" s="741" t="s">
        <v>183</v>
      </c>
      <c r="AP43" s="2040">
        <v>0</v>
      </c>
    </row>
    <row r="44" spans="1:42" ht="25.5" customHeight="1">
      <c r="A44" s="2049"/>
      <c r="B44" s="1559"/>
      <c r="C44" s="1560"/>
      <c r="D44" s="2034"/>
      <c r="E44" s="2022"/>
      <c r="F44" s="2022"/>
      <c r="G44" s="2038"/>
      <c r="H44" s="2034"/>
      <c r="I44" s="2015"/>
      <c r="J44" s="737">
        <f t="shared" si="4"/>
        <v>15</v>
      </c>
      <c r="K44" s="742" t="s">
        <v>184</v>
      </c>
      <c r="L44" s="740">
        <v>0</v>
      </c>
      <c r="M44" s="742" t="s">
        <v>184</v>
      </c>
      <c r="N44" s="740">
        <v>0</v>
      </c>
      <c r="O44" s="742" t="s">
        <v>184</v>
      </c>
      <c r="P44" s="740">
        <v>7</v>
      </c>
      <c r="Q44" s="742" t="s">
        <v>184</v>
      </c>
      <c r="R44" s="740">
        <v>2</v>
      </c>
      <c r="S44" s="742" t="s">
        <v>184</v>
      </c>
      <c r="T44" s="740">
        <v>4</v>
      </c>
      <c r="U44" s="742" t="s">
        <v>184</v>
      </c>
      <c r="V44" s="740">
        <v>0</v>
      </c>
      <c r="W44" s="742" t="s">
        <v>184</v>
      </c>
      <c r="X44" s="740">
        <v>1</v>
      </c>
      <c r="Y44" s="742" t="s">
        <v>184</v>
      </c>
      <c r="Z44" s="740">
        <v>1</v>
      </c>
      <c r="AA44" s="976" t="s">
        <v>184</v>
      </c>
      <c r="AB44" s="981">
        <f t="shared" si="5"/>
        <v>779</v>
      </c>
      <c r="AC44" s="742" t="s">
        <v>185</v>
      </c>
      <c r="AD44" s="740">
        <v>324</v>
      </c>
      <c r="AE44" s="742" t="s">
        <v>185</v>
      </c>
      <c r="AF44" s="740">
        <v>0</v>
      </c>
      <c r="AG44" s="742" t="s">
        <v>185</v>
      </c>
      <c r="AH44" s="740">
        <v>42</v>
      </c>
      <c r="AI44" s="742" t="s">
        <v>185</v>
      </c>
      <c r="AJ44" s="740">
        <v>0</v>
      </c>
      <c r="AK44" s="742" t="s">
        <v>185</v>
      </c>
      <c r="AL44" s="740">
        <v>0</v>
      </c>
      <c r="AM44" s="742" t="s">
        <v>185</v>
      </c>
      <c r="AN44" s="740">
        <v>413</v>
      </c>
      <c r="AO44" s="742" t="s">
        <v>185</v>
      </c>
      <c r="AP44" s="2040"/>
    </row>
    <row r="45" spans="1:42" ht="25.5" customHeight="1">
      <c r="A45" s="2049"/>
      <c r="B45" s="1559" t="s">
        <v>45</v>
      </c>
      <c r="C45" s="1560"/>
      <c r="D45" s="2034">
        <v>7</v>
      </c>
      <c r="E45" s="2036">
        <v>9572</v>
      </c>
      <c r="F45" s="2024">
        <f>H45+AB46</f>
        <v>16610</v>
      </c>
      <c r="G45" s="2038">
        <f>F45/E45</f>
        <v>1.7352695361470958</v>
      </c>
      <c r="H45" s="2034">
        <v>2289</v>
      </c>
      <c r="I45" s="2015">
        <f>H45/E45*100</f>
        <v>23.913497701629755</v>
      </c>
      <c r="J45" s="735">
        <f t="shared" si="4"/>
        <v>49</v>
      </c>
      <c r="K45" s="738" t="s">
        <v>182</v>
      </c>
      <c r="L45" s="739">
        <v>0</v>
      </c>
      <c r="M45" s="738" t="s">
        <v>182</v>
      </c>
      <c r="N45" s="739">
        <v>0</v>
      </c>
      <c r="O45" s="738" t="s">
        <v>182</v>
      </c>
      <c r="P45" s="739">
        <v>8</v>
      </c>
      <c r="Q45" s="738" t="s">
        <v>182</v>
      </c>
      <c r="R45" s="739">
        <v>5</v>
      </c>
      <c r="S45" s="738" t="s">
        <v>182</v>
      </c>
      <c r="T45" s="739">
        <v>9</v>
      </c>
      <c r="U45" s="738" t="s">
        <v>182</v>
      </c>
      <c r="V45" s="739">
        <v>5</v>
      </c>
      <c r="W45" s="738" t="s">
        <v>182</v>
      </c>
      <c r="X45" s="739">
        <v>2</v>
      </c>
      <c r="Y45" s="738" t="s">
        <v>182</v>
      </c>
      <c r="Z45" s="739">
        <v>20</v>
      </c>
      <c r="AA45" s="974" t="s">
        <v>182</v>
      </c>
      <c r="AB45" s="980">
        <f t="shared" si="5"/>
        <v>469</v>
      </c>
      <c r="AC45" s="738" t="s">
        <v>183</v>
      </c>
      <c r="AD45" s="739">
        <v>147</v>
      </c>
      <c r="AE45" s="738" t="s">
        <v>183</v>
      </c>
      <c r="AF45" s="739">
        <v>5</v>
      </c>
      <c r="AG45" s="738" t="s">
        <v>183</v>
      </c>
      <c r="AH45" s="739">
        <v>11</v>
      </c>
      <c r="AI45" s="738" t="s">
        <v>183</v>
      </c>
      <c r="AJ45" s="739">
        <v>143</v>
      </c>
      <c r="AK45" s="738" t="s">
        <v>183</v>
      </c>
      <c r="AL45" s="739">
        <v>14</v>
      </c>
      <c r="AM45" s="738" t="s">
        <v>183</v>
      </c>
      <c r="AN45" s="739">
        <v>149</v>
      </c>
      <c r="AO45" s="738" t="s">
        <v>183</v>
      </c>
      <c r="AP45" s="2041">
        <v>21</v>
      </c>
    </row>
    <row r="46" spans="1:42" ht="25.5" customHeight="1">
      <c r="A46" s="2049"/>
      <c r="B46" s="1559"/>
      <c r="C46" s="1560"/>
      <c r="D46" s="2034"/>
      <c r="E46" s="2022"/>
      <c r="F46" s="2022"/>
      <c r="G46" s="2038"/>
      <c r="H46" s="2034"/>
      <c r="I46" s="2015"/>
      <c r="J46" s="737">
        <f t="shared" si="4"/>
        <v>152</v>
      </c>
      <c r="K46" s="738" t="s">
        <v>184</v>
      </c>
      <c r="L46" s="739">
        <v>0</v>
      </c>
      <c r="M46" s="738" t="s">
        <v>184</v>
      </c>
      <c r="N46" s="739">
        <v>0</v>
      </c>
      <c r="O46" s="738" t="s">
        <v>184</v>
      </c>
      <c r="P46" s="739">
        <v>13</v>
      </c>
      <c r="Q46" s="738" t="s">
        <v>184</v>
      </c>
      <c r="R46" s="739">
        <v>13</v>
      </c>
      <c r="S46" s="738" t="s">
        <v>184</v>
      </c>
      <c r="T46" s="739">
        <v>19</v>
      </c>
      <c r="U46" s="738" t="s">
        <v>184</v>
      </c>
      <c r="V46" s="739">
        <v>15</v>
      </c>
      <c r="W46" s="738" t="s">
        <v>184</v>
      </c>
      <c r="X46" s="739">
        <v>2</v>
      </c>
      <c r="Y46" s="738" t="s">
        <v>184</v>
      </c>
      <c r="Z46" s="739">
        <v>90</v>
      </c>
      <c r="AA46" s="974" t="s">
        <v>184</v>
      </c>
      <c r="AB46" s="981">
        <f t="shared" si="5"/>
        <v>14321</v>
      </c>
      <c r="AC46" s="738" t="s">
        <v>185</v>
      </c>
      <c r="AD46" s="739">
        <v>2560</v>
      </c>
      <c r="AE46" s="738" t="s">
        <v>185</v>
      </c>
      <c r="AF46" s="739">
        <v>112</v>
      </c>
      <c r="AG46" s="738" t="s">
        <v>185</v>
      </c>
      <c r="AH46" s="739">
        <v>661</v>
      </c>
      <c r="AI46" s="738" t="s">
        <v>185</v>
      </c>
      <c r="AJ46" s="739">
        <v>2831</v>
      </c>
      <c r="AK46" s="738" t="s">
        <v>185</v>
      </c>
      <c r="AL46" s="739">
        <v>931</v>
      </c>
      <c r="AM46" s="738" t="s">
        <v>185</v>
      </c>
      <c r="AN46" s="739">
        <v>7226</v>
      </c>
      <c r="AO46" s="738" t="s">
        <v>185</v>
      </c>
      <c r="AP46" s="2017"/>
    </row>
    <row r="47" spans="1:42" ht="25.5" customHeight="1">
      <c r="A47" s="2049"/>
      <c r="B47" s="1559" t="s">
        <v>46</v>
      </c>
      <c r="C47" s="1560"/>
      <c r="D47" s="2034">
        <v>21</v>
      </c>
      <c r="E47" s="2036">
        <v>19284</v>
      </c>
      <c r="F47" s="2036">
        <f>H47+AB48</f>
        <v>33027</v>
      </c>
      <c r="G47" s="2038">
        <f>F47/E47</f>
        <v>1.7126633478531426</v>
      </c>
      <c r="H47" s="2034">
        <v>9690</v>
      </c>
      <c r="I47" s="2015">
        <f>H47/E47*100</f>
        <v>50.248911014312384</v>
      </c>
      <c r="J47" s="735">
        <f t="shared" si="4"/>
        <v>188</v>
      </c>
      <c r="K47" s="741" t="s">
        <v>182</v>
      </c>
      <c r="L47" s="736">
        <v>10</v>
      </c>
      <c r="M47" s="741" t="s">
        <v>182</v>
      </c>
      <c r="N47" s="736">
        <v>24</v>
      </c>
      <c r="O47" s="741" t="s">
        <v>182</v>
      </c>
      <c r="P47" s="736">
        <v>18</v>
      </c>
      <c r="Q47" s="741" t="s">
        <v>182</v>
      </c>
      <c r="R47" s="736">
        <v>16</v>
      </c>
      <c r="S47" s="741" t="s">
        <v>182</v>
      </c>
      <c r="T47" s="736">
        <v>36</v>
      </c>
      <c r="U47" s="741" t="s">
        <v>182</v>
      </c>
      <c r="V47" s="736">
        <v>3</v>
      </c>
      <c r="W47" s="741" t="s">
        <v>182</v>
      </c>
      <c r="X47" s="736">
        <v>3</v>
      </c>
      <c r="Y47" s="741" t="s">
        <v>182</v>
      </c>
      <c r="Z47" s="736">
        <v>78</v>
      </c>
      <c r="AA47" s="975" t="s">
        <v>182</v>
      </c>
      <c r="AB47" s="980">
        <f t="shared" si="5"/>
        <v>324</v>
      </c>
      <c r="AC47" s="741" t="s">
        <v>183</v>
      </c>
      <c r="AD47" s="736">
        <v>14</v>
      </c>
      <c r="AE47" s="741" t="s">
        <v>183</v>
      </c>
      <c r="AF47" s="736">
        <v>4</v>
      </c>
      <c r="AG47" s="741" t="s">
        <v>183</v>
      </c>
      <c r="AH47" s="736">
        <v>15</v>
      </c>
      <c r="AI47" s="741" t="s">
        <v>183</v>
      </c>
      <c r="AJ47" s="736">
        <v>28</v>
      </c>
      <c r="AK47" s="741" t="s">
        <v>183</v>
      </c>
      <c r="AL47" s="736">
        <v>52</v>
      </c>
      <c r="AM47" s="741" t="s">
        <v>183</v>
      </c>
      <c r="AN47" s="736">
        <v>211</v>
      </c>
      <c r="AO47" s="741" t="s">
        <v>183</v>
      </c>
      <c r="AP47" s="2017">
        <v>150</v>
      </c>
    </row>
    <row r="48" spans="1:42" ht="25.5" customHeight="1" thickBot="1">
      <c r="A48" s="2049"/>
      <c r="B48" s="2032"/>
      <c r="C48" s="2033"/>
      <c r="D48" s="2035"/>
      <c r="E48" s="2037"/>
      <c r="F48" s="2037"/>
      <c r="G48" s="2039"/>
      <c r="H48" s="2035"/>
      <c r="I48" s="2016"/>
      <c r="J48" s="969">
        <f t="shared" si="4"/>
        <v>704</v>
      </c>
      <c r="K48" s="970" t="s">
        <v>184</v>
      </c>
      <c r="L48" s="971">
        <v>13</v>
      </c>
      <c r="M48" s="970" t="s">
        <v>184</v>
      </c>
      <c r="N48" s="971">
        <v>80</v>
      </c>
      <c r="O48" s="970" t="s">
        <v>184</v>
      </c>
      <c r="P48" s="971">
        <v>70</v>
      </c>
      <c r="Q48" s="970" t="s">
        <v>184</v>
      </c>
      <c r="R48" s="971">
        <v>17</v>
      </c>
      <c r="S48" s="970" t="s">
        <v>184</v>
      </c>
      <c r="T48" s="971">
        <v>261</v>
      </c>
      <c r="U48" s="970" t="s">
        <v>184</v>
      </c>
      <c r="V48" s="971">
        <v>7</v>
      </c>
      <c r="W48" s="970" t="s">
        <v>184</v>
      </c>
      <c r="X48" s="971">
        <v>14</v>
      </c>
      <c r="Y48" s="970" t="s">
        <v>184</v>
      </c>
      <c r="Z48" s="971">
        <v>242</v>
      </c>
      <c r="AA48" s="977" t="s">
        <v>184</v>
      </c>
      <c r="AB48" s="982">
        <f t="shared" si="5"/>
        <v>23337</v>
      </c>
      <c r="AC48" s="970" t="s">
        <v>185</v>
      </c>
      <c r="AD48" s="971">
        <v>3321</v>
      </c>
      <c r="AE48" s="970" t="s">
        <v>185</v>
      </c>
      <c r="AF48" s="971">
        <v>111</v>
      </c>
      <c r="AG48" s="970" t="s">
        <v>185</v>
      </c>
      <c r="AH48" s="971">
        <v>337</v>
      </c>
      <c r="AI48" s="970" t="s">
        <v>185</v>
      </c>
      <c r="AJ48" s="971">
        <v>1258</v>
      </c>
      <c r="AK48" s="970" t="s">
        <v>185</v>
      </c>
      <c r="AL48" s="971">
        <v>2120</v>
      </c>
      <c r="AM48" s="970" t="s">
        <v>185</v>
      </c>
      <c r="AN48" s="971">
        <v>16190</v>
      </c>
      <c r="AO48" s="970" t="s">
        <v>185</v>
      </c>
      <c r="AP48" s="2018"/>
    </row>
    <row r="49" spans="1:42" ht="25.5" customHeight="1" thickTop="1">
      <c r="A49" s="2049"/>
      <c r="B49" s="2019" t="s">
        <v>20</v>
      </c>
      <c r="C49" s="2020"/>
      <c r="D49" s="2022">
        <f>SUM(D31:D48)</f>
        <v>139</v>
      </c>
      <c r="E49" s="2024">
        <f>SUM(E31:E48)</f>
        <v>232086</v>
      </c>
      <c r="F49" s="2022">
        <f>SUM(F31:F48)</f>
        <v>448143</v>
      </c>
      <c r="G49" s="2026">
        <f>F49/E49</f>
        <v>1.930935084408366</v>
      </c>
      <c r="H49" s="2022">
        <f>SUM(H31:H48)</f>
        <v>77717</v>
      </c>
      <c r="I49" s="2028">
        <f>H49/E49*100</f>
        <v>33.48629387382264</v>
      </c>
      <c r="J49" s="745">
        <f>SUM(J31,J33,J35,J37,J39,J41,J43,J45,J47)</f>
        <v>1524</v>
      </c>
      <c r="K49" s="738" t="s">
        <v>182</v>
      </c>
      <c r="L49" s="744">
        <f>SUM(L31,L33,L35,L37,L39,L41,L43,L45,L47)</f>
        <v>104</v>
      </c>
      <c r="M49" s="738" t="s">
        <v>182</v>
      </c>
      <c r="N49" s="744">
        <f>SUM(N31,N33,N35,N37,N39,N41,N43,N45,N47)</f>
        <v>115</v>
      </c>
      <c r="O49" s="738" t="s">
        <v>182</v>
      </c>
      <c r="P49" s="744">
        <f>SUM(P31,P33,P35,P37,P39,P41,P43,P45,P47)</f>
        <v>248</v>
      </c>
      <c r="Q49" s="738" t="s">
        <v>182</v>
      </c>
      <c r="R49" s="744">
        <f>SUM(R31,R33,R35,R37,R39,R41,R43,R45,R47)</f>
        <v>125</v>
      </c>
      <c r="S49" s="738" t="s">
        <v>182</v>
      </c>
      <c r="T49" s="744">
        <f>SUM(T31,T33,T35,T37,T39,T41,T43,T45,T47)</f>
        <v>148</v>
      </c>
      <c r="U49" s="738" t="s">
        <v>182</v>
      </c>
      <c r="V49" s="744">
        <f>SUM(V31,V33,V35,V37,V39,V41,V43,V45,V47)</f>
        <v>50</v>
      </c>
      <c r="W49" s="738" t="s">
        <v>182</v>
      </c>
      <c r="X49" s="744">
        <f>SUM(X31,X33,X35,X37,X39,X41,X43,X45,X47)</f>
        <v>38</v>
      </c>
      <c r="Y49" s="738" t="s">
        <v>182</v>
      </c>
      <c r="Z49" s="744">
        <f>SUM(Z31,Z33,Z35,Z37,Z39,Z41,Z43,Z45,Z47)</f>
        <v>696</v>
      </c>
      <c r="AA49" s="974" t="s">
        <v>182</v>
      </c>
      <c r="AB49" s="983">
        <f>SUM(AB31,AB33,AB35,AB37,AB39,AB41,AB43,AB45,AB47)</f>
        <v>23378</v>
      </c>
      <c r="AC49" s="738" t="s">
        <v>183</v>
      </c>
      <c r="AD49" s="744">
        <f>SUM(AD31,AD33,AD35,AD37,AD39,AD41,AD43,AD45,AD47)</f>
        <v>2250</v>
      </c>
      <c r="AE49" s="738" t="s">
        <v>183</v>
      </c>
      <c r="AF49" s="744">
        <f>SUM(AF31,AF33,AF35,AF37,AF39,AF41,AF43,AF45,AF47)</f>
        <v>466</v>
      </c>
      <c r="AG49" s="738" t="s">
        <v>183</v>
      </c>
      <c r="AH49" s="744">
        <f>SUM(AH31,AH33,AH35,AH37,AH39,AH41,AH43,AH45,AH47)</f>
        <v>3195</v>
      </c>
      <c r="AI49" s="738" t="s">
        <v>183</v>
      </c>
      <c r="AJ49" s="744">
        <f>SUM(AJ31,AJ33,AJ35,AJ37,AJ39,AJ41,AJ43,AJ45,AJ47)</f>
        <v>6256</v>
      </c>
      <c r="AK49" s="738" t="s">
        <v>183</v>
      </c>
      <c r="AL49" s="744">
        <f>SUM(AL31,AL33,AL35,AL37,AL39,AL41,AL43,AL45,AL47)</f>
        <v>4948</v>
      </c>
      <c r="AM49" s="738" t="s">
        <v>183</v>
      </c>
      <c r="AN49" s="744">
        <f>SUM(AN31,AN33,AN35,AN37,AN39,AN41,AN43,AN45,AN47)</f>
        <v>6263</v>
      </c>
      <c r="AO49" s="738" t="s">
        <v>183</v>
      </c>
      <c r="AP49" s="2030">
        <f>SUM(AP31:AP48)</f>
        <v>841</v>
      </c>
    </row>
    <row r="50" spans="1:42" ht="25.5" customHeight="1" thickBot="1">
      <c r="A50" s="2050"/>
      <c r="B50" s="1941"/>
      <c r="C50" s="2021"/>
      <c r="D50" s="2023"/>
      <c r="E50" s="2025"/>
      <c r="F50" s="2023"/>
      <c r="G50" s="2027"/>
      <c r="H50" s="2023"/>
      <c r="I50" s="2029"/>
      <c r="J50" s="730">
        <f>SUM(J32,J34,J36,J38,J40,J42,J44,J46,J48)</f>
        <v>3916</v>
      </c>
      <c r="K50" s="733" t="s">
        <v>184</v>
      </c>
      <c r="L50" s="734">
        <f>SUM(L32,L34,L36,L38,L40,L42,L44,L46,L48)</f>
        <v>175</v>
      </c>
      <c r="M50" s="733" t="s">
        <v>184</v>
      </c>
      <c r="N50" s="734">
        <f>SUM(N32,N34,N36,N38,N40,N42,N44,N46,N48)</f>
        <v>205</v>
      </c>
      <c r="O50" s="733" t="s">
        <v>184</v>
      </c>
      <c r="P50" s="734">
        <f>SUM(P32,P34,P36,P38,P40,P42,P44,P46,P48)</f>
        <v>479</v>
      </c>
      <c r="Q50" s="733" t="s">
        <v>184</v>
      </c>
      <c r="R50" s="734">
        <f>SUM(R32,R34,R36,R38,R40,R42,R44,R46,R48)</f>
        <v>312</v>
      </c>
      <c r="S50" s="733" t="s">
        <v>184</v>
      </c>
      <c r="T50" s="734">
        <f>SUM(T32,T34,T36,T38,T40,T42,T44,T46,T48)</f>
        <v>754</v>
      </c>
      <c r="U50" s="733" t="s">
        <v>184</v>
      </c>
      <c r="V50" s="734">
        <f>SUM(V32,V34,V36,V38,V40,V42,V44,V46,V48)</f>
        <v>121</v>
      </c>
      <c r="W50" s="733" t="s">
        <v>184</v>
      </c>
      <c r="X50" s="734">
        <f>SUM(X32,X34,X36,X38,X40,X42,X44,X46,X48)</f>
        <v>74</v>
      </c>
      <c r="Y50" s="733" t="s">
        <v>184</v>
      </c>
      <c r="Z50" s="734">
        <f>SUM(Z32,Z34,Z36,Z38,Z40,Z42,Z44,Z46,Z48)</f>
        <v>1796</v>
      </c>
      <c r="AA50" s="973" t="s">
        <v>184</v>
      </c>
      <c r="AB50" s="979">
        <f>SUM(AB32,AB34,AB36,AB38,AB40,,AB42,AB44,AB46,AB48)</f>
        <v>370426</v>
      </c>
      <c r="AC50" s="733" t="s">
        <v>185</v>
      </c>
      <c r="AD50" s="734">
        <f>SUM(AD32,AD34,AD36,AD38,AD40,,AD42,AD44,AD46,AD48)</f>
        <v>42696</v>
      </c>
      <c r="AE50" s="733" t="s">
        <v>185</v>
      </c>
      <c r="AF50" s="734">
        <f>SUM(AF32,AF34,AF36,AF38,AF40,,AF42,AF44,AF46,AF48)</f>
        <v>4833</v>
      </c>
      <c r="AG50" s="733" t="s">
        <v>185</v>
      </c>
      <c r="AH50" s="734">
        <f>SUM(AH32,AH34,AH36,AH38,AH40,,AH42,AH44,AH46,AH48)</f>
        <v>27074</v>
      </c>
      <c r="AI50" s="733" t="s">
        <v>185</v>
      </c>
      <c r="AJ50" s="734">
        <f>SUM(AJ32,AJ34,AJ36,AJ38,AJ40,,AJ42,AJ44,AJ46,AJ48)</f>
        <v>58954</v>
      </c>
      <c r="AK50" s="733" t="s">
        <v>185</v>
      </c>
      <c r="AL50" s="734">
        <f>SUM(AL32,AL34,AL36,AL38,AL40,,AL42,AL44,AL46,AL48)</f>
        <v>65541</v>
      </c>
      <c r="AM50" s="733" t="s">
        <v>185</v>
      </c>
      <c r="AN50" s="734">
        <f>SUM(AN32,AN34,AN36,AN38,AN40,,AN42,AN44,AN46,AN48)</f>
        <v>171328</v>
      </c>
      <c r="AO50" s="733" t="s">
        <v>185</v>
      </c>
      <c r="AP50" s="2031"/>
    </row>
  </sheetData>
  <sheetProtection/>
  <mergeCells count="218">
    <mergeCell ref="A1:C2"/>
    <mergeCell ref="D1:D2"/>
    <mergeCell ref="E1:E2"/>
    <mergeCell ref="F1:G1"/>
    <mergeCell ref="H1:AA1"/>
    <mergeCell ref="T2:U2"/>
    <mergeCell ref="V2:W2"/>
    <mergeCell ref="X2:Y2"/>
    <mergeCell ref="AB1:AO1"/>
    <mergeCell ref="AP1:AP2"/>
    <mergeCell ref="J2:K2"/>
    <mergeCell ref="L2:M2"/>
    <mergeCell ref="N2:O2"/>
    <mergeCell ref="P2:Q2"/>
    <mergeCell ref="R2:S2"/>
    <mergeCell ref="Z2:AA2"/>
    <mergeCell ref="AB2:AC2"/>
    <mergeCell ref="AD2:AE2"/>
    <mergeCell ref="AF2:AG2"/>
    <mergeCell ref="AH2:AI2"/>
    <mergeCell ref="AJ2:AK2"/>
    <mergeCell ref="AL2:AM2"/>
    <mergeCell ref="AN2:AO2"/>
    <mergeCell ref="A3:C4"/>
    <mergeCell ref="D3:D4"/>
    <mergeCell ref="E3:E4"/>
    <mergeCell ref="F3:F4"/>
    <mergeCell ref="G3:G4"/>
    <mergeCell ref="H3:H4"/>
    <mergeCell ref="I3:I4"/>
    <mergeCell ref="AP3:AP4"/>
    <mergeCell ref="A5:A16"/>
    <mergeCell ref="B5:C6"/>
    <mergeCell ref="D5:D6"/>
    <mergeCell ref="E5:E6"/>
    <mergeCell ref="F5:F6"/>
    <mergeCell ref="G5:G6"/>
    <mergeCell ref="H5:H6"/>
    <mergeCell ref="I5:I6"/>
    <mergeCell ref="AP5:AP6"/>
    <mergeCell ref="B7:C8"/>
    <mergeCell ref="D7:D8"/>
    <mergeCell ref="E7:E8"/>
    <mergeCell ref="F7:F8"/>
    <mergeCell ref="G7:G8"/>
    <mergeCell ref="H7:H8"/>
    <mergeCell ref="I7:I8"/>
    <mergeCell ref="AP7:AP8"/>
    <mergeCell ref="B9:C10"/>
    <mergeCell ref="D9:D10"/>
    <mergeCell ref="E9:E10"/>
    <mergeCell ref="F9:F10"/>
    <mergeCell ref="G9:G10"/>
    <mergeCell ref="H9:H10"/>
    <mergeCell ref="I9:I10"/>
    <mergeCell ref="AP9:AP10"/>
    <mergeCell ref="B11:C12"/>
    <mergeCell ref="D11:D12"/>
    <mergeCell ref="E11:E12"/>
    <mergeCell ref="F11:F12"/>
    <mergeCell ref="G11:G12"/>
    <mergeCell ref="H11:H12"/>
    <mergeCell ref="I11:I12"/>
    <mergeCell ref="AP11:AP12"/>
    <mergeCell ref="B13:C14"/>
    <mergeCell ref="D13:D14"/>
    <mergeCell ref="E13:E14"/>
    <mergeCell ref="F13:F14"/>
    <mergeCell ref="G13:G14"/>
    <mergeCell ref="H13:H14"/>
    <mergeCell ref="I13:I14"/>
    <mergeCell ref="AP13:AP14"/>
    <mergeCell ref="B15:C16"/>
    <mergeCell ref="D15:D16"/>
    <mergeCell ref="E15:E16"/>
    <mergeCell ref="F15:F16"/>
    <mergeCell ref="G15:G16"/>
    <mergeCell ref="H15:H16"/>
    <mergeCell ref="I15:I16"/>
    <mergeCell ref="AP15:AP16"/>
    <mergeCell ref="A17:A30"/>
    <mergeCell ref="B17:C18"/>
    <mergeCell ref="D17:D18"/>
    <mergeCell ref="E17:E18"/>
    <mergeCell ref="F17:F18"/>
    <mergeCell ref="G17:G18"/>
    <mergeCell ref="B23:C24"/>
    <mergeCell ref="D23:D24"/>
    <mergeCell ref="E23:E24"/>
    <mergeCell ref="F23:F24"/>
    <mergeCell ref="H17:H18"/>
    <mergeCell ref="I17:I18"/>
    <mergeCell ref="AP17:AP18"/>
    <mergeCell ref="B19:C20"/>
    <mergeCell ref="D19:D20"/>
    <mergeCell ref="E19:E20"/>
    <mergeCell ref="F19:F20"/>
    <mergeCell ref="G19:G20"/>
    <mergeCell ref="H19:H20"/>
    <mergeCell ref="I19:I20"/>
    <mergeCell ref="AP19:AP20"/>
    <mergeCell ref="B21:C22"/>
    <mergeCell ref="D21:D22"/>
    <mergeCell ref="E21:E22"/>
    <mergeCell ref="F21:F22"/>
    <mergeCell ref="G21:G22"/>
    <mergeCell ref="H21:H22"/>
    <mergeCell ref="I21:I22"/>
    <mergeCell ref="AP21:AP22"/>
    <mergeCell ref="G23:G24"/>
    <mergeCell ref="H23:H24"/>
    <mergeCell ref="I23:I24"/>
    <mergeCell ref="AP23:AP24"/>
    <mergeCell ref="B25:C26"/>
    <mergeCell ref="D25:D26"/>
    <mergeCell ref="E25:E26"/>
    <mergeCell ref="F25:F26"/>
    <mergeCell ref="G25:G26"/>
    <mergeCell ref="H25:H26"/>
    <mergeCell ref="I25:I26"/>
    <mergeCell ref="AP25:AP26"/>
    <mergeCell ref="B27:C28"/>
    <mergeCell ref="D27:D28"/>
    <mergeCell ref="E27:E28"/>
    <mergeCell ref="F27:F28"/>
    <mergeCell ref="G27:G28"/>
    <mergeCell ref="H27:H28"/>
    <mergeCell ref="I27:I28"/>
    <mergeCell ref="AP27:AP28"/>
    <mergeCell ref="B29:C30"/>
    <mergeCell ref="D29:D30"/>
    <mergeCell ref="E29:E30"/>
    <mergeCell ref="F29:F30"/>
    <mergeCell ref="G29:G30"/>
    <mergeCell ref="H29:H30"/>
    <mergeCell ref="I29:I30"/>
    <mergeCell ref="AP29:AP30"/>
    <mergeCell ref="A31:A50"/>
    <mergeCell ref="B31:C32"/>
    <mergeCell ref="D31:D32"/>
    <mergeCell ref="E31:E32"/>
    <mergeCell ref="F31:F32"/>
    <mergeCell ref="G31:G32"/>
    <mergeCell ref="H31:H32"/>
    <mergeCell ref="I31:I32"/>
    <mergeCell ref="AP31:AP32"/>
    <mergeCell ref="B33:C34"/>
    <mergeCell ref="D33:D34"/>
    <mergeCell ref="E33:E34"/>
    <mergeCell ref="F33:F34"/>
    <mergeCell ref="G33:G34"/>
    <mergeCell ref="H33:H34"/>
    <mergeCell ref="I33:I34"/>
    <mergeCell ref="AP33:AP34"/>
    <mergeCell ref="B35:C36"/>
    <mergeCell ref="D35:D36"/>
    <mergeCell ref="E35:E36"/>
    <mergeCell ref="F35:F36"/>
    <mergeCell ref="G35:G36"/>
    <mergeCell ref="H35:H36"/>
    <mergeCell ref="I35:I36"/>
    <mergeCell ref="AP35:AP36"/>
    <mergeCell ref="B37:C38"/>
    <mergeCell ref="D37:D38"/>
    <mergeCell ref="E37:E38"/>
    <mergeCell ref="F37:F38"/>
    <mergeCell ref="G37:G38"/>
    <mergeCell ref="H37:H38"/>
    <mergeCell ref="I37:I38"/>
    <mergeCell ref="AP37:AP38"/>
    <mergeCell ref="B39:C40"/>
    <mergeCell ref="D39:D40"/>
    <mergeCell ref="E39:E40"/>
    <mergeCell ref="F39:F40"/>
    <mergeCell ref="G39:G40"/>
    <mergeCell ref="H39:H40"/>
    <mergeCell ref="I39:I40"/>
    <mergeCell ref="AP39:AP40"/>
    <mergeCell ref="B41:C42"/>
    <mergeCell ref="D41:D42"/>
    <mergeCell ref="E41:E42"/>
    <mergeCell ref="F41:F42"/>
    <mergeCell ref="G41:G42"/>
    <mergeCell ref="H41:H42"/>
    <mergeCell ref="I41:I42"/>
    <mergeCell ref="AP41:AP42"/>
    <mergeCell ref="B43:C44"/>
    <mergeCell ref="D43:D44"/>
    <mergeCell ref="E43:E44"/>
    <mergeCell ref="F43:F44"/>
    <mergeCell ref="G43:G44"/>
    <mergeCell ref="H43:H44"/>
    <mergeCell ref="I43:I44"/>
    <mergeCell ref="AP43:AP44"/>
    <mergeCell ref="B45:C46"/>
    <mergeCell ref="D45:D46"/>
    <mergeCell ref="E45:E46"/>
    <mergeCell ref="F45:F46"/>
    <mergeCell ref="G45:G46"/>
    <mergeCell ref="H45:H46"/>
    <mergeCell ref="I45:I46"/>
    <mergeCell ref="AP45:AP46"/>
    <mergeCell ref="B47:C48"/>
    <mergeCell ref="D47:D48"/>
    <mergeCell ref="E47:E48"/>
    <mergeCell ref="F47:F48"/>
    <mergeCell ref="G47:G48"/>
    <mergeCell ref="H47:H48"/>
    <mergeCell ref="I47:I48"/>
    <mergeCell ref="AP47:AP48"/>
    <mergeCell ref="B49:C50"/>
    <mergeCell ref="D49:D50"/>
    <mergeCell ref="E49:E50"/>
    <mergeCell ref="F49:F50"/>
    <mergeCell ref="G49:G50"/>
    <mergeCell ref="H49:H50"/>
    <mergeCell ref="I49:I50"/>
    <mergeCell ref="AP49:AP50"/>
  </mergeCells>
  <printOptions/>
  <pageMargins left="0.7086614173228347" right="0.1968503937007874" top="1.062992125984252" bottom="0.1968503937007874" header="0.7874015748031497" footer="0.3937007874015748"/>
  <pageSetup firstPageNumber="34" useFirstPageNumber="1" fitToWidth="2" horizontalDpi="600" verticalDpi="600" orientation="portrait" paperSize="9" scale="60" r:id="rId1"/>
  <headerFooter scaleWithDoc="0" alignWithMargins="0">
    <oddHeader>&amp;L&amp;"ＭＳ Ｐゴシック,太字" ７　公民館利用状況</oddHeader>
    <oddFooter>&amp;C&amp;12&amp;P</oddFooter>
  </headerFooter>
  <colBreaks count="1" manualBreakCount="1">
    <brk id="27" max="49" man="1"/>
  </colBreaks>
</worksheet>
</file>

<file path=xl/worksheets/sheet11.xml><?xml version="1.0" encoding="utf-8"?>
<worksheet xmlns="http://schemas.openxmlformats.org/spreadsheetml/2006/main" xmlns:r="http://schemas.openxmlformats.org/officeDocument/2006/relationships">
  <dimension ref="A1:S28"/>
  <sheetViews>
    <sheetView view="pageBreakPreview" zoomScaleSheetLayoutView="100" zoomScalePageLayoutView="0" workbookViewId="0" topLeftCell="A1">
      <pane ySplit="3" topLeftCell="A4" activePane="bottomLeft" state="frozen"/>
      <selection pane="topLeft" activeCell="K13" sqref="K13"/>
      <selection pane="bottomLeft" activeCell="K13" sqref="K13"/>
    </sheetView>
  </sheetViews>
  <sheetFormatPr defaultColWidth="9.00390625" defaultRowHeight="13.5"/>
  <cols>
    <col min="1" max="1" width="4.125" style="66" customWidth="1"/>
    <col min="2" max="2" width="2.50390625" style="66" customWidth="1"/>
    <col min="3" max="3" width="10.75390625" style="66" customWidth="1"/>
    <col min="4" max="4" width="6.25390625" style="85" customWidth="1"/>
    <col min="5" max="5" width="8.625" style="85" customWidth="1"/>
    <col min="6" max="7" width="6.25390625" style="85" customWidth="1"/>
    <col min="8" max="8" width="6.50390625" style="85" customWidth="1"/>
    <col min="9" max="11" width="9.625" style="85" customWidth="1"/>
    <col min="12" max="12" width="6.25390625" style="85" customWidth="1"/>
    <col min="13" max="13" width="8.625" style="85" customWidth="1"/>
    <col min="14" max="14" width="6.375" style="85" customWidth="1"/>
    <col min="15" max="16" width="6.50390625" style="85" customWidth="1"/>
    <col min="17" max="19" width="9.625" style="85" customWidth="1"/>
    <col min="20" max="16384" width="9.00390625" style="18" customWidth="1"/>
  </cols>
  <sheetData>
    <row r="1" spans="1:19" ht="25.5" customHeight="1">
      <c r="A1" s="2107" t="s">
        <v>247</v>
      </c>
      <c r="B1" s="1640"/>
      <c r="C1" s="1641"/>
      <c r="D1" s="2111" t="s">
        <v>1394</v>
      </c>
      <c r="E1" s="2112"/>
      <c r="F1" s="2112"/>
      <c r="G1" s="2112"/>
      <c r="H1" s="2112"/>
      <c r="I1" s="2112"/>
      <c r="J1" s="2112"/>
      <c r="K1" s="2113"/>
      <c r="L1" s="2111" t="s">
        <v>1395</v>
      </c>
      <c r="M1" s="2112"/>
      <c r="N1" s="2112"/>
      <c r="O1" s="2112"/>
      <c r="P1" s="2112"/>
      <c r="Q1" s="2112"/>
      <c r="R1" s="2112"/>
      <c r="S1" s="2113"/>
    </row>
    <row r="2" spans="1:19" ht="25.5" customHeight="1">
      <c r="A2" s="2108"/>
      <c r="B2" s="2109"/>
      <c r="C2" s="2110"/>
      <c r="D2" s="2114" t="s">
        <v>187</v>
      </c>
      <c r="E2" s="78" t="s">
        <v>198</v>
      </c>
      <c r="F2" s="2116" t="s">
        <v>693</v>
      </c>
      <c r="G2" s="2116"/>
      <c r="H2" s="2116"/>
      <c r="I2" s="2104" t="s">
        <v>78</v>
      </c>
      <c r="J2" s="2105"/>
      <c r="K2" s="2106"/>
      <c r="L2" s="2114" t="s">
        <v>187</v>
      </c>
      <c r="M2" s="78" t="s">
        <v>198</v>
      </c>
      <c r="N2" s="2116" t="s">
        <v>693</v>
      </c>
      <c r="O2" s="2116"/>
      <c r="P2" s="2116"/>
      <c r="Q2" s="2104" t="s">
        <v>78</v>
      </c>
      <c r="R2" s="2105"/>
      <c r="S2" s="2106"/>
    </row>
    <row r="3" spans="1:19" ht="25.5" customHeight="1" thickBot="1">
      <c r="A3" s="1642"/>
      <c r="B3" s="1643"/>
      <c r="C3" s="1644"/>
      <c r="D3" s="2115"/>
      <c r="E3" s="86" t="s">
        <v>199</v>
      </c>
      <c r="F3" s="87" t="s">
        <v>189</v>
      </c>
      <c r="G3" s="87" t="s">
        <v>190</v>
      </c>
      <c r="H3" s="87" t="s">
        <v>96</v>
      </c>
      <c r="I3" s="87" t="s">
        <v>90</v>
      </c>
      <c r="J3" s="87" t="s">
        <v>55</v>
      </c>
      <c r="K3" s="88" t="s">
        <v>96</v>
      </c>
      <c r="L3" s="2115"/>
      <c r="M3" s="86" t="s">
        <v>199</v>
      </c>
      <c r="N3" s="87" t="s">
        <v>189</v>
      </c>
      <c r="O3" s="87" t="s">
        <v>190</v>
      </c>
      <c r="P3" s="87" t="s">
        <v>96</v>
      </c>
      <c r="Q3" s="87" t="s">
        <v>90</v>
      </c>
      <c r="R3" s="87" t="s">
        <v>55</v>
      </c>
      <c r="S3" s="88" t="s">
        <v>96</v>
      </c>
    </row>
    <row r="4" spans="1:19" s="89" customFormat="1" ht="27" customHeight="1" thickBot="1">
      <c r="A4" s="2117" t="s">
        <v>200</v>
      </c>
      <c r="B4" s="2118"/>
      <c r="C4" s="2119"/>
      <c r="D4" s="595">
        <f aca="true" t="shared" si="0" ref="D4:K4">+D10+D17+D27</f>
        <v>168</v>
      </c>
      <c r="E4" s="595">
        <f t="shared" si="0"/>
        <v>276</v>
      </c>
      <c r="F4" s="596">
        <f t="shared" si="0"/>
        <v>795</v>
      </c>
      <c r="G4" s="596">
        <f t="shared" si="0"/>
        <v>1154</v>
      </c>
      <c r="H4" s="596">
        <f t="shared" si="0"/>
        <v>1949</v>
      </c>
      <c r="I4" s="596">
        <f t="shared" si="0"/>
        <v>1091</v>
      </c>
      <c r="J4" s="596">
        <f t="shared" si="0"/>
        <v>300</v>
      </c>
      <c r="K4" s="597">
        <f t="shared" si="0"/>
        <v>1391</v>
      </c>
      <c r="L4" s="595">
        <f aca="true" t="shared" si="1" ref="L4:S4">+L10+L17+L27</f>
        <v>217</v>
      </c>
      <c r="M4" s="595">
        <f t="shared" si="1"/>
        <v>392</v>
      </c>
      <c r="N4" s="596">
        <f t="shared" si="1"/>
        <v>1327</v>
      </c>
      <c r="O4" s="596">
        <f t="shared" si="1"/>
        <v>1587</v>
      </c>
      <c r="P4" s="596">
        <f t="shared" si="1"/>
        <v>2914</v>
      </c>
      <c r="Q4" s="596">
        <f t="shared" si="1"/>
        <v>1930</v>
      </c>
      <c r="R4" s="596">
        <f t="shared" si="1"/>
        <v>387</v>
      </c>
      <c r="S4" s="597">
        <f t="shared" si="1"/>
        <v>2317</v>
      </c>
    </row>
    <row r="5" spans="1:19" ht="27" customHeight="1">
      <c r="A5" s="2120" t="s">
        <v>10</v>
      </c>
      <c r="B5" s="1623" t="s">
        <v>248</v>
      </c>
      <c r="C5" s="2123"/>
      <c r="D5" s="747"/>
      <c r="E5" s="599"/>
      <c r="F5" s="599"/>
      <c r="G5" s="599"/>
      <c r="H5" s="1525">
        <f>F5+G5</f>
        <v>0</v>
      </c>
      <c r="I5" s="599"/>
      <c r="J5" s="599"/>
      <c r="K5" s="600">
        <f>SUM(I5:J5)</f>
        <v>0</v>
      </c>
      <c r="L5" s="747"/>
      <c r="M5" s="599"/>
      <c r="N5" s="599"/>
      <c r="O5" s="599"/>
      <c r="P5" s="599">
        <f>N5+O5</f>
        <v>0</v>
      </c>
      <c r="Q5" s="599"/>
      <c r="R5" s="599"/>
      <c r="S5" s="600">
        <f>SUM(Q5:R5)</f>
        <v>0</v>
      </c>
    </row>
    <row r="6" spans="1:19" ht="27" customHeight="1">
      <c r="A6" s="2121"/>
      <c r="B6" s="1616" t="s">
        <v>97</v>
      </c>
      <c r="C6" s="1562"/>
      <c r="D6" s="598">
        <v>27</v>
      </c>
      <c r="E6" s="599">
        <v>45</v>
      </c>
      <c r="F6" s="599">
        <v>16</v>
      </c>
      <c r="G6" s="599">
        <v>19</v>
      </c>
      <c r="H6" s="601">
        <f>F6+G6</f>
        <v>35</v>
      </c>
      <c r="I6" s="601"/>
      <c r="J6" s="601">
        <v>8</v>
      </c>
      <c r="K6" s="602">
        <f>SUM(I6:J6)</f>
        <v>8</v>
      </c>
      <c r="L6" s="598">
        <v>52</v>
      </c>
      <c r="M6" s="599">
        <v>80</v>
      </c>
      <c r="N6" s="599">
        <v>5</v>
      </c>
      <c r="O6" s="599">
        <v>14</v>
      </c>
      <c r="P6" s="601">
        <f>N6+O6</f>
        <v>19</v>
      </c>
      <c r="Q6" s="601"/>
      <c r="R6" s="601">
        <v>15</v>
      </c>
      <c r="S6" s="602">
        <f>SUM(Q6:R6)</f>
        <v>15</v>
      </c>
    </row>
    <row r="7" spans="1:19" ht="27" customHeight="1">
      <c r="A7" s="2121"/>
      <c r="B7" s="1616" t="s">
        <v>249</v>
      </c>
      <c r="C7" s="1562"/>
      <c r="D7" s="603"/>
      <c r="E7" s="601"/>
      <c r="F7" s="601"/>
      <c r="G7" s="601"/>
      <c r="H7" s="601">
        <f>F7+G7</f>
        <v>0</v>
      </c>
      <c r="I7" s="601"/>
      <c r="J7" s="601"/>
      <c r="K7" s="602">
        <f>SUM(I7:J7)</f>
        <v>0</v>
      </c>
      <c r="L7" s="603"/>
      <c r="M7" s="601"/>
      <c r="N7" s="601"/>
      <c r="O7" s="601"/>
      <c r="P7" s="601">
        <f>N7+O7</f>
        <v>0</v>
      </c>
      <c r="Q7" s="601"/>
      <c r="R7" s="601"/>
      <c r="S7" s="602">
        <f>SUM(Q7:R7)</f>
        <v>0</v>
      </c>
    </row>
    <row r="8" spans="1:19" ht="27" customHeight="1">
      <c r="A8" s="2121"/>
      <c r="B8" s="1616" t="s">
        <v>554</v>
      </c>
      <c r="C8" s="1562"/>
      <c r="D8" s="748"/>
      <c r="E8" s="601"/>
      <c r="F8" s="601"/>
      <c r="G8" s="601"/>
      <c r="H8" s="601">
        <f>F8+G8</f>
        <v>0</v>
      </c>
      <c r="I8" s="601"/>
      <c r="J8" s="601">
        <v>0</v>
      </c>
      <c r="K8" s="602">
        <f>SUM(I8:J8)</f>
        <v>0</v>
      </c>
      <c r="L8" s="748"/>
      <c r="M8" s="601"/>
      <c r="N8" s="601"/>
      <c r="O8" s="601"/>
      <c r="P8" s="601">
        <f>N8+O8</f>
        <v>0</v>
      </c>
      <c r="Q8" s="601"/>
      <c r="R8" s="601"/>
      <c r="S8" s="602">
        <f>SUM(Q8:R8)</f>
        <v>0</v>
      </c>
    </row>
    <row r="9" spans="1:19" ht="27" customHeight="1" thickBot="1">
      <c r="A9" s="2121"/>
      <c r="B9" s="2124" t="s">
        <v>101</v>
      </c>
      <c r="C9" s="2125"/>
      <c r="D9" s="787"/>
      <c r="E9" s="788"/>
      <c r="F9" s="788"/>
      <c r="G9" s="788"/>
      <c r="H9" s="788">
        <f>F9+G9</f>
        <v>0</v>
      </c>
      <c r="I9" s="788"/>
      <c r="J9" s="788"/>
      <c r="K9" s="789">
        <f>SUM(I9:J9)</f>
        <v>0</v>
      </c>
      <c r="L9" s="787"/>
      <c r="M9" s="788"/>
      <c r="N9" s="788"/>
      <c r="O9" s="788"/>
      <c r="P9" s="788">
        <f>N9+O9</f>
        <v>0</v>
      </c>
      <c r="Q9" s="788"/>
      <c r="R9" s="788"/>
      <c r="S9" s="789">
        <f>SUM(Q9:R9)</f>
        <v>0</v>
      </c>
    </row>
    <row r="10" spans="1:19" ht="27" customHeight="1" thickBot="1" thickTop="1">
      <c r="A10" s="2122"/>
      <c r="B10" s="1334"/>
      <c r="C10" s="1335" t="s">
        <v>20</v>
      </c>
      <c r="D10" s="784">
        <f aca="true" t="shared" si="2" ref="D10:K10">SUM(D5:D9)</f>
        <v>27</v>
      </c>
      <c r="E10" s="785">
        <f t="shared" si="2"/>
        <v>45</v>
      </c>
      <c r="F10" s="785">
        <f t="shared" si="2"/>
        <v>16</v>
      </c>
      <c r="G10" s="785">
        <f t="shared" si="2"/>
        <v>19</v>
      </c>
      <c r="H10" s="785">
        <f t="shared" si="2"/>
        <v>35</v>
      </c>
      <c r="I10" s="785">
        <f t="shared" si="2"/>
        <v>0</v>
      </c>
      <c r="J10" s="785">
        <f t="shared" si="2"/>
        <v>8</v>
      </c>
      <c r="K10" s="786">
        <f t="shared" si="2"/>
        <v>8</v>
      </c>
      <c r="L10" s="784">
        <f aca="true" t="shared" si="3" ref="L10:S10">SUM(L5:L9)</f>
        <v>52</v>
      </c>
      <c r="M10" s="785">
        <f t="shared" si="3"/>
        <v>80</v>
      </c>
      <c r="N10" s="785">
        <f t="shared" si="3"/>
        <v>5</v>
      </c>
      <c r="O10" s="785">
        <f t="shared" si="3"/>
        <v>14</v>
      </c>
      <c r="P10" s="785">
        <f t="shared" si="3"/>
        <v>19</v>
      </c>
      <c r="Q10" s="785">
        <f t="shared" si="3"/>
        <v>0</v>
      </c>
      <c r="R10" s="785">
        <f t="shared" si="3"/>
        <v>15</v>
      </c>
      <c r="S10" s="786">
        <f t="shared" si="3"/>
        <v>15</v>
      </c>
    </row>
    <row r="11" spans="1:19" ht="27" customHeight="1">
      <c r="A11" s="2126" t="s">
        <v>9</v>
      </c>
      <c r="B11" s="1650" t="s">
        <v>22</v>
      </c>
      <c r="C11" s="2128"/>
      <c r="D11" s="604">
        <v>47</v>
      </c>
      <c r="E11" s="605">
        <v>98</v>
      </c>
      <c r="F11" s="605">
        <v>437</v>
      </c>
      <c r="G11" s="605">
        <v>534</v>
      </c>
      <c r="H11" s="601">
        <f aca="true" t="shared" si="4" ref="H11:H16">F11+G11</f>
        <v>971</v>
      </c>
      <c r="I11" s="605">
        <v>579</v>
      </c>
      <c r="J11" s="605">
        <v>292</v>
      </c>
      <c r="K11" s="606">
        <f aca="true" t="shared" si="5" ref="K11:K16">SUM(I11:J11)</f>
        <v>871</v>
      </c>
      <c r="L11" s="604">
        <v>84</v>
      </c>
      <c r="M11" s="605">
        <v>192</v>
      </c>
      <c r="N11" s="605">
        <v>859</v>
      </c>
      <c r="O11" s="605">
        <v>943</v>
      </c>
      <c r="P11" s="601">
        <f aca="true" t="shared" si="6" ref="P11:P16">N11+O11</f>
        <v>1802</v>
      </c>
      <c r="Q11" s="605">
        <v>1289</v>
      </c>
      <c r="R11" s="605">
        <v>372</v>
      </c>
      <c r="S11" s="606">
        <f aca="true" t="shared" si="7" ref="S11:S16">SUM(Q11:R11)</f>
        <v>1661</v>
      </c>
    </row>
    <row r="12" spans="1:19" ht="27" customHeight="1">
      <c r="A12" s="2121"/>
      <c r="B12" s="1616" t="s">
        <v>23</v>
      </c>
      <c r="C12" s="1562"/>
      <c r="D12" s="603">
        <v>17</v>
      </c>
      <c r="E12" s="601">
        <v>13</v>
      </c>
      <c r="F12" s="601">
        <v>64</v>
      </c>
      <c r="G12" s="601">
        <v>65</v>
      </c>
      <c r="H12" s="601">
        <f t="shared" si="4"/>
        <v>129</v>
      </c>
      <c r="I12" s="607">
        <v>472</v>
      </c>
      <c r="J12" s="601"/>
      <c r="K12" s="602">
        <f t="shared" si="5"/>
        <v>472</v>
      </c>
      <c r="L12" s="603">
        <v>22</v>
      </c>
      <c r="M12" s="601">
        <v>17</v>
      </c>
      <c r="N12" s="601">
        <v>220</v>
      </c>
      <c r="O12" s="601">
        <v>220</v>
      </c>
      <c r="P12" s="601">
        <f t="shared" si="6"/>
        <v>440</v>
      </c>
      <c r="Q12" s="607">
        <v>605</v>
      </c>
      <c r="R12" s="601"/>
      <c r="S12" s="602">
        <f t="shared" si="7"/>
        <v>605</v>
      </c>
    </row>
    <row r="13" spans="1:19" ht="27" customHeight="1">
      <c r="A13" s="2127"/>
      <c r="B13" s="1548" t="s">
        <v>105</v>
      </c>
      <c r="C13" s="1548"/>
      <c r="D13" s="748"/>
      <c r="E13" s="601"/>
      <c r="F13" s="601"/>
      <c r="G13" s="601"/>
      <c r="H13" s="601">
        <f t="shared" si="4"/>
        <v>0</v>
      </c>
      <c r="I13" s="601"/>
      <c r="J13" s="601"/>
      <c r="K13" s="602">
        <f t="shared" si="5"/>
        <v>0</v>
      </c>
      <c r="L13" s="748"/>
      <c r="M13" s="601"/>
      <c r="N13" s="601"/>
      <c r="O13" s="601"/>
      <c r="P13" s="601">
        <f>N13+O13</f>
        <v>0</v>
      </c>
      <c r="Q13" s="601"/>
      <c r="R13" s="601"/>
      <c r="S13" s="602">
        <f t="shared" si="7"/>
        <v>0</v>
      </c>
    </row>
    <row r="14" spans="1:19" ht="27" customHeight="1">
      <c r="A14" s="2121"/>
      <c r="B14" s="1548" t="s">
        <v>250</v>
      </c>
      <c r="C14" s="1548"/>
      <c r="D14" s="748"/>
      <c r="E14" s="601"/>
      <c r="F14" s="601"/>
      <c r="G14" s="601"/>
      <c r="H14" s="601">
        <f t="shared" si="4"/>
        <v>0</v>
      </c>
      <c r="I14" s="601"/>
      <c r="J14" s="601"/>
      <c r="K14" s="602">
        <f t="shared" si="5"/>
        <v>0</v>
      </c>
      <c r="L14" s="748">
        <v>2</v>
      </c>
      <c r="M14" s="601">
        <v>10</v>
      </c>
      <c r="N14" s="601">
        <v>10</v>
      </c>
      <c r="O14" s="601"/>
      <c r="P14" s="601">
        <f t="shared" si="6"/>
        <v>10</v>
      </c>
      <c r="Q14" s="601"/>
      <c r="R14" s="601"/>
      <c r="S14" s="602">
        <f t="shared" si="7"/>
        <v>0</v>
      </c>
    </row>
    <row r="15" spans="1:19" ht="27" customHeight="1">
      <c r="A15" s="2121"/>
      <c r="B15" s="1616" t="s">
        <v>251</v>
      </c>
      <c r="C15" s="1617"/>
      <c r="D15" s="748"/>
      <c r="E15" s="601"/>
      <c r="F15" s="601"/>
      <c r="G15" s="601"/>
      <c r="H15" s="601">
        <f t="shared" si="4"/>
        <v>0</v>
      </c>
      <c r="I15" s="601"/>
      <c r="J15" s="601"/>
      <c r="K15" s="602">
        <f t="shared" si="5"/>
        <v>0</v>
      </c>
      <c r="L15" s="748"/>
      <c r="M15" s="601"/>
      <c r="N15" s="601"/>
      <c r="O15" s="601"/>
      <c r="P15" s="601">
        <f t="shared" si="6"/>
        <v>0</v>
      </c>
      <c r="Q15" s="601"/>
      <c r="R15" s="601"/>
      <c r="S15" s="602">
        <f t="shared" si="7"/>
        <v>0</v>
      </c>
    </row>
    <row r="16" spans="1:19" ht="27" customHeight="1" thickBot="1">
      <c r="A16" s="2121"/>
      <c r="B16" s="1625" t="s">
        <v>52</v>
      </c>
      <c r="C16" s="1626"/>
      <c r="D16" s="1440"/>
      <c r="E16" s="788"/>
      <c r="F16" s="788"/>
      <c r="G16" s="788"/>
      <c r="H16" s="788">
        <f t="shared" si="4"/>
        <v>0</v>
      </c>
      <c r="I16" s="788"/>
      <c r="J16" s="788"/>
      <c r="K16" s="789">
        <f t="shared" si="5"/>
        <v>0</v>
      </c>
      <c r="L16" s="787"/>
      <c r="M16" s="788"/>
      <c r="N16" s="788"/>
      <c r="O16" s="788"/>
      <c r="P16" s="788">
        <f t="shared" si="6"/>
        <v>0</v>
      </c>
      <c r="Q16" s="788"/>
      <c r="R16" s="788"/>
      <c r="S16" s="789">
        <f t="shared" si="7"/>
        <v>0</v>
      </c>
    </row>
    <row r="17" spans="1:19" ht="27" customHeight="1" thickBot="1" thickTop="1">
      <c r="A17" s="2122"/>
      <c r="B17" s="1334"/>
      <c r="C17" s="1335" t="s">
        <v>20</v>
      </c>
      <c r="D17" s="1441">
        <f aca="true" t="shared" si="8" ref="D17:K17">SUM(D11:D16)</f>
        <v>64</v>
      </c>
      <c r="E17" s="785">
        <f t="shared" si="8"/>
        <v>111</v>
      </c>
      <c r="F17" s="785">
        <f t="shared" si="8"/>
        <v>501</v>
      </c>
      <c r="G17" s="785">
        <f t="shared" si="8"/>
        <v>599</v>
      </c>
      <c r="H17" s="785">
        <f t="shared" si="8"/>
        <v>1100</v>
      </c>
      <c r="I17" s="785">
        <f t="shared" si="8"/>
        <v>1051</v>
      </c>
      <c r="J17" s="785">
        <f t="shared" si="8"/>
        <v>292</v>
      </c>
      <c r="K17" s="786">
        <f t="shared" si="8"/>
        <v>1343</v>
      </c>
      <c r="L17" s="784">
        <f aca="true" t="shared" si="9" ref="L17:S17">SUM(L11:L16)</f>
        <v>108</v>
      </c>
      <c r="M17" s="785">
        <f t="shared" si="9"/>
        <v>219</v>
      </c>
      <c r="N17" s="785">
        <f t="shared" si="9"/>
        <v>1089</v>
      </c>
      <c r="O17" s="785">
        <f t="shared" si="9"/>
        <v>1163</v>
      </c>
      <c r="P17" s="785">
        <f t="shared" si="9"/>
        <v>2252</v>
      </c>
      <c r="Q17" s="785">
        <f t="shared" si="9"/>
        <v>1894</v>
      </c>
      <c r="R17" s="785">
        <f t="shared" si="9"/>
        <v>372</v>
      </c>
      <c r="S17" s="786">
        <f t="shared" si="9"/>
        <v>2266</v>
      </c>
    </row>
    <row r="18" spans="1:19" ht="27" customHeight="1">
      <c r="A18" s="2126" t="s">
        <v>8</v>
      </c>
      <c r="B18" s="1650" t="s">
        <v>25</v>
      </c>
      <c r="C18" s="2128"/>
      <c r="D18" s="749">
        <v>2</v>
      </c>
      <c r="E18" s="605">
        <v>4</v>
      </c>
      <c r="F18" s="605">
        <v>13</v>
      </c>
      <c r="G18" s="605">
        <v>7</v>
      </c>
      <c r="H18" s="601">
        <f aca="true" t="shared" si="10" ref="H18:H26">F18+G18</f>
        <v>20</v>
      </c>
      <c r="I18" s="605">
        <v>15</v>
      </c>
      <c r="J18" s="605"/>
      <c r="K18" s="606">
        <f aca="true" t="shared" si="11" ref="K18:K26">SUM(I18:J18)</f>
        <v>15</v>
      </c>
      <c r="L18" s="749">
        <v>2</v>
      </c>
      <c r="M18" s="605">
        <v>4</v>
      </c>
      <c r="N18" s="605">
        <v>20</v>
      </c>
      <c r="O18" s="605">
        <v>5</v>
      </c>
      <c r="P18" s="601">
        <f aca="true" t="shared" si="12" ref="P18:P26">N18+O18</f>
        <v>25</v>
      </c>
      <c r="Q18" s="605">
        <v>15</v>
      </c>
      <c r="R18" s="605"/>
      <c r="S18" s="606">
        <f aca="true" t="shared" si="13" ref="S18:S26">SUM(Q18:R18)</f>
        <v>15</v>
      </c>
    </row>
    <row r="19" spans="1:19" ht="27" customHeight="1">
      <c r="A19" s="2129"/>
      <c r="B19" s="1616" t="s">
        <v>26</v>
      </c>
      <c r="C19" s="1562"/>
      <c r="D19" s="603">
        <v>25</v>
      </c>
      <c r="E19" s="601">
        <v>59</v>
      </c>
      <c r="F19" s="601">
        <v>139</v>
      </c>
      <c r="G19" s="601">
        <v>216</v>
      </c>
      <c r="H19" s="601">
        <f t="shared" si="10"/>
        <v>355</v>
      </c>
      <c r="I19" s="601">
        <v>4</v>
      </c>
      <c r="J19" s="601"/>
      <c r="K19" s="602">
        <f t="shared" si="11"/>
        <v>4</v>
      </c>
      <c r="L19" s="603">
        <v>7</v>
      </c>
      <c r="M19" s="601">
        <v>33</v>
      </c>
      <c r="N19" s="601">
        <v>74</v>
      </c>
      <c r="O19" s="601">
        <v>74</v>
      </c>
      <c r="P19" s="601">
        <f t="shared" si="12"/>
        <v>148</v>
      </c>
      <c r="Q19" s="601">
        <v>11</v>
      </c>
      <c r="R19" s="601"/>
      <c r="S19" s="602">
        <f t="shared" si="13"/>
        <v>11</v>
      </c>
    </row>
    <row r="20" spans="1:19" ht="27" customHeight="1">
      <c r="A20" s="2129"/>
      <c r="B20" s="1548" t="s">
        <v>112</v>
      </c>
      <c r="C20" s="1548"/>
      <c r="D20" s="603"/>
      <c r="E20" s="601"/>
      <c r="F20" s="601"/>
      <c r="G20" s="601"/>
      <c r="H20" s="601">
        <f t="shared" si="10"/>
        <v>0</v>
      </c>
      <c r="I20" s="601"/>
      <c r="J20" s="601"/>
      <c r="K20" s="602">
        <f t="shared" si="11"/>
        <v>0</v>
      </c>
      <c r="L20" s="603"/>
      <c r="M20" s="601"/>
      <c r="N20" s="601"/>
      <c r="O20" s="601"/>
      <c r="P20" s="601">
        <f t="shared" si="12"/>
        <v>0</v>
      </c>
      <c r="Q20" s="601"/>
      <c r="R20" s="601"/>
      <c r="S20" s="602">
        <f t="shared" si="13"/>
        <v>0</v>
      </c>
    </row>
    <row r="21" spans="1:19" ht="27" customHeight="1">
      <c r="A21" s="2129"/>
      <c r="B21" s="1548" t="s">
        <v>252</v>
      </c>
      <c r="C21" s="1548"/>
      <c r="D21" s="748"/>
      <c r="E21" s="601"/>
      <c r="F21" s="601"/>
      <c r="G21" s="601"/>
      <c r="H21" s="601">
        <f t="shared" si="10"/>
        <v>0</v>
      </c>
      <c r="I21" s="601"/>
      <c r="J21" s="601"/>
      <c r="K21" s="602">
        <f t="shared" si="11"/>
        <v>0</v>
      </c>
      <c r="L21" s="748"/>
      <c r="M21" s="601"/>
      <c r="N21" s="601"/>
      <c r="O21" s="601"/>
      <c r="P21" s="601">
        <f t="shared" si="12"/>
        <v>0</v>
      </c>
      <c r="Q21" s="601"/>
      <c r="R21" s="601"/>
      <c r="S21" s="602">
        <f t="shared" si="13"/>
        <v>0</v>
      </c>
    </row>
    <row r="22" spans="1:19" ht="27" customHeight="1">
      <c r="A22" s="2129"/>
      <c r="B22" s="1548" t="s">
        <v>53</v>
      </c>
      <c r="C22" s="1548"/>
      <c r="D22" s="748"/>
      <c r="E22" s="608"/>
      <c r="F22" s="608"/>
      <c r="G22" s="608"/>
      <c r="H22" s="608">
        <f t="shared" si="10"/>
        <v>0</v>
      </c>
      <c r="I22" s="608"/>
      <c r="J22" s="608"/>
      <c r="K22" s="609">
        <f t="shared" si="11"/>
        <v>0</v>
      </c>
      <c r="L22" s="748"/>
      <c r="M22" s="608"/>
      <c r="N22" s="608"/>
      <c r="O22" s="608"/>
      <c r="P22" s="608">
        <f t="shared" si="12"/>
        <v>0</v>
      </c>
      <c r="Q22" s="608"/>
      <c r="R22" s="608"/>
      <c r="S22" s="609">
        <f t="shared" si="13"/>
        <v>0</v>
      </c>
    </row>
    <row r="23" spans="1:19" ht="27" customHeight="1">
      <c r="A23" s="2129"/>
      <c r="B23" s="1961" t="s">
        <v>27</v>
      </c>
      <c r="C23" s="2131"/>
      <c r="D23" s="748">
        <v>11</v>
      </c>
      <c r="E23" s="601">
        <v>16</v>
      </c>
      <c r="F23" s="601">
        <v>125</v>
      </c>
      <c r="G23" s="601">
        <v>151</v>
      </c>
      <c r="H23" s="601">
        <f t="shared" si="10"/>
        <v>276</v>
      </c>
      <c r="I23" s="601">
        <v>21</v>
      </c>
      <c r="J23" s="601"/>
      <c r="K23" s="602">
        <f t="shared" si="11"/>
        <v>21</v>
      </c>
      <c r="L23" s="748">
        <v>6</v>
      </c>
      <c r="M23" s="601">
        <v>10</v>
      </c>
      <c r="N23" s="601">
        <v>118</v>
      </c>
      <c r="O23" s="601">
        <v>118</v>
      </c>
      <c r="P23" s="601">
        <f t="shared" si="12"/>
        <v>236</v>
      </c>
      <c r="Q23" s="601">
        <v>10</v>
      </c>
      <c r="R23" s="601"/>
      <c r="S23" s="602">
        <f t="shared" si="13"/>
        <v>10</v>
      </c>
    </row>
    <row r="24" spans="1:19" ht="27" customHeight="1">
      <c r="A24" s="2129"/>
      <c r="B24" s="1548" t="s">
        <v>253</v>
      </c>
      <c r="C24" s="1548"/>
      <c r="D24" s="748"/>
      <c r="E24" s="601"/>
      <c r="F24" s="601"/>
      <c r="G24" s="601"/>
      <c r="H24" s="601">
        <f t="shared" si="10"/>
        <v>0</v>
      </c>
      <c r="I24" s="601"/>
      <c r="J24" s="601"/>
      <c r="K24" s="602">
        <f t="shared" si="11"/>
        <v>0</v>
      </c>
      <c r="L24" s="748"/>
      <c r="M24" s="601"/>
      <c r="N24" s="601"/>
      <c r="O24" s="601"/>
      <c r="P24" s="601">
        <f t="shared" si="12"/>
        <v>0</v>
      </c>
      <c r="Q24" s="601"/>
      <c r="R24" s="601"/>
      <c r="S24" s="602">
        <f t="shared" si="13"/>
        <v>0</v>
      </c>
    </row>
    <row r="25" spans="1:19" ht="27" customHeight="1">
      <c r="A25" s="2129"/>
      <c r="B25" s="1548" t="s">
        <v>254</v>
      </c>
      <c r="C25" s="1548"/>
      <c r="D25" s="748">
        <v>39</v>
      </c>
      <c r="E25" s="601">
        <v>41</v>
      </c>
      <c r="F25" s="601">
        <v>1</v>
      </c>
      <c r="G25" s="601">
        <v>162</v>
      </c>
      <c r="H25" s="601">
        <f t="shared" si="10"/>
        <v>163</v>
      </c>
      <c r="I25" s="601"/>
      <c r="J25" s="601"/>
      <c r="K25" s="602">
        <f t="shared" si="11"/>
        <v>0</v>
      </c>
      <c r="L25" s="603">
        <v>42</v>
      </c>
      <c r="M25" s="601">
        <v>46</v>
      </c>
      <c r="N25" s="601">
        <v>21</v>
      </c>
      <c r="O25" s="601">
        <v>213</v>
      </c>
      <c r="P25" s="601">
        <f t="shared" si="12"/>
        <v>234</v>
      </c>
      <c r="Q25" s="601"/>
      <c r="R25" s="601"/>
      <c r="S25" s="602">
        <f t="shared" si="13"/>
        <v>0</v>
      </c>
    </row>
    <row r="26" spans="1:19" ht="27" customHeight="1" thickBot="1">
      <c r="A26" s="2129"/>
      <c r="B26" s="1549" t="s">
        <v>118</v>
      </c>
      <c r="C26" s="1549"/>
      <c r="D26" s="787"/>
      <c r="E26" s="788"/>
      <c r="F26" s="788"/>
      <c r="G26" s="788"/>
      <c r="H26" s="788">
        <f t="shared" si="10"/>
        <v>0</v>
      </c>
      <c r="I26" s="788"/>
      <c r="J26" s="788"/>
      <c r="K26" s="789">
        <f t="shared" si="11"/>
        <v>0</v>
      </c>
      <c r="L26" s="787"/>
      <c r="M26" s="788"/>
      <c r="N26" s="788"/>
      <c r="O26" s="788"/>
      <c r="P26" s="788">
        <f t="shared" si="12"/>
        <v>0</v>
      </c>
      <c r="Q26" s="788"/>
      <c r="R26" s="788"/>
      <c r="S26" s="789">
        <f t="shared" si="13"/>
        <v>0</v>
      </c>
    </row>
    <row r="27" spans="1:19" ht="27" customHeight="1" thickBot="1" thickTop="1">
      <c r="A27" s="2130"/>
      <c r="B27" s="782"/>
      <c r="C27" s="783" t="s">
        <v>20</v>
      </c>
      <c r="D27" s="784">
        <f aca="true" t="shared" si="14" ref="D27:K27">SUM(D18:D26)</f>
        <v>77</v>
      </c>
      <c r="E27" s="785">
        <f t="shared" si="14"/>
        <v>120</v>
      </c>
      <c r="F27" s="785">
        <f t="shared" si="14"/>
        <v>278</v>
      </c>
      <c r="G27" s="785">
        <f t="shared" si="14"/>
        <v>536</v>
      </c>
      <c r="H27" s="785">
        <f t="shared" si="14"/>
        <v>814</v>
      </c>
      <c r="I27" s="785">
        <f t="shared" si="14"/>
        <v>40</v>
      </c>
      <c r="J27" s="785">
        <f t="shared" si="14"/>
        <v>0</v>
      </c>
      <c r="K27" s="786">
        <f t="shared" si="14"/>
        <v>40</v>
      </c>
      <c r="L27" s="784">
        <f aca="true" t="shared" si="15" ref="L27:S27">SUM(L18:L26)</f>
        <v>57</v>
      </c>
      <c r="M27" s="785">
        <f t="shared" si="15"/>
        <v>93</v>
      </c>
      <c r="N27" s="785">
        <f t="shared" si="15"/>
        <v>233</v>
      </c>
      <c r="O27" s="785">
        <f t="shared" si="15"/>
        <v>410</v>
      </c>
      <c r="P27" s="785">
        <f t="shared" si="15"/>
        <v>643</v>
      </c>
      <c r="Q27" s="785">
        <f t="shared" si="15"/>
        <v>36</v>
      </c>
      <c r="R27" s="785">
        <f t="shared" si="15"/>
        <v>0</v>
      </c>
      <c r="S27" s="786">
        <f t="shared" si="15"/>
        <v>36</v>
      </c>
    </row>
    <row r="28" spans="1:3" ht="18" thickBot="1">
      <c r="A28" s="84"/>
      <c r="B28" s="84"/>
      <c r="C28" s="90"/>
    </row>
  </sheetData>
  <sheetProtection/>
  <mergeCells count="33">
    <mergeCell ref="A18:A27"/>
    <mergeCell ref="B18:C18"/>
    <mergeCell ref="B19:C19"/>
    <mergeCell ref="B20:C20"/>
    <mergeCell ref="B21:C21"/>
    <mergeCell ref="B22:C22"/>
    <mergeCell ref="B23:C23"/>
    <mergeCell ref="B24:C24"/>
    <mergeCell ref="B25:C25"/>
    <mergeCell ref="B26:C26"/>
    <mergeCell ref="A11:A17"/>
    <mergeCell ref="B11:C11"/>
    <mergeCell ref="B12:C12"/>
    <mergeCell ref="B13:C13"/>
    <mergeCell ref="B14:C14"/>
    <mergeCell ref="B15:C15"/>
    <mergeCell ref="B16:C16"/>
    <mergeCell ref="A4:C4"/>
    <mergeCell ref="A5:A10"/>
    <mergeCell ref="B5:C5"/>
    <mergeCell ref="B6:C6"/>
    <mergeCell ref="B7:C7"/>
    <mergeCell ref="B8:C8"/>
    <mergeCell ref="B9:C9"/>
    <mergeCell ref="Q2:S2"/>
    <mergeCell ref="A1:C3"/>
    <mergeCell ref="D1:K1"/>
    <mergeCell ref="L1:S1"/>
    <mergeCell ref="D2:D3"/>
    <mergeCell ref="F2:H2"/>
    <mergeCell ref="L2:L3"/>
    <mergeCell ref="N2:P2"/>
    <mergeCell ref="I2:K2"/>
  </mergeCells>
  <printOptions/>
  <pageMargins left="0.7086614173228347" right="0.1968503937007874" top="1.062992125984252" bottom="0.1968503937007874" header="0.7874015748031497" footer="0.3937007874015748"/>
  <pageSetup firstPageNumber="36" useFirstPageNumber="1" horizontalDpi="600" verticalDpi="600" orientation="portrait" paperSize="9" scale="96" r:id="rId1"/>
  <headerFooter scaleWithDoc="0" alignWithMargins="0">
    <oddHeader>&amp;L&amp;"ＭＳ Ｐゴシック,太字"８　青年を対象とした学級・講座開設状況</oddHeader>
    <oddFooter>&amp;C&amp;12&amp;P</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dimension ref="A1:X71"/>
  <sheetViews>
    <sheetView view="pageBreakPreview" zoomScale="150" zoomScaleNormal="130" zoomScaleSheetLayoutView="150" zoomScalePageLayoutView="0" workbookViewId="0" topLeftCell="A1">
      <pane ySplit="3" topLeftCell="A4" activePane="bottomLeft" state="frozen"/>
      <selection pane="topLeft" activeCell="K13" sqref="K13"/>
      <selection pane="bottomLeft" activeCell="K13" sqref="K13"/>
    </sheetView>
  </sheetViews>
  <sheetFormatPr defaultColWidth="9.00390625" defaultRowHeight="13.5"/>
  <cols>
    <col min="1" max="1" width="2.625" style="42" customWidth="1"/>
    <col min="2" max="2" width="8.00390625" style="69" customWidth="1"/>
    <col min="3" max="3" width="4.125" style="71" customWidth="1"/>
    <col min="4" max="4" width="4.125" style="72" customWidth="1"/>
    <col min="5" max="5" width="4.125" style="71" customWidth="1"/>
    <col min="6" max="6" width="4.875" style="71" customWidth="1"/>
    <col min="7" max="7" width="5.00390625" style="71" customWidth="1"/>
    <col min="8" max="11" width="4.125" style="71" customWidth="1"/>
    <col min="12" max="13" width="4.125" style="72" customWidth="1"/>
    <col min="14" max="14" width="5.125" style="72" customWidth="1"/>
    <col min="15" max="15" width="5.25390625" style="72" customWidth="1"/>
    <col min="16" max="18" width="4.125" style="72" customWidth="1"/>
    <col min="19" max="20" width="11.625" style="42" customWidth="1"/>
    <col min="21" max="21" width="7.875" style="42" customWidth="1"/>
    <col min="22" max="22" width="6.625" style="42" customWidth="1"/>
    <col min="23" max="24" width="6.125" style="42" customWidth="1"/>
    <col min="25" max="16384" width="9.00390625" style="42" customWidth="1"/>
  </cols>
  <sheetData>
    <row r="1" spans="1:24" ht="15" customHeight="1">
      <c r="A1" s="2150" t="s">
        <v>186</v>
      </c>
      <c r="B1" s="2151"/>
      <c r="C1" s="2134" t="s">
        <v>1519</v>
      </c>
      <c r="D1" s="2135"/>
      <c r="E1" s="2135"/>
      <c r="F1" s="2135"/>
      <c r="G1" s="2135"/>
      <c r="H1" s="2135"/>
      <c r="I1" s="2135"/>
      <c r="J1" s="2136"/>
      <c r="K1" s="2134" t="s">
        <v>1395</v>
      </c>
      <c r="L1" s="2135"/>
      <c r="M1" s="2135"/>
      <c r="N1" s="2135"/>
      <c r="O1" s="2135"/>
      <c r="P1" s="2135"/>
      <c r="Q1" s="2135"/>
      <c r="R1" s="2136"/>
      <c r="S1" s="55"/>
      <c r="T1" s="55"/>
      <c r="U1" s="55"/>
      <c r="V1" s="56"/>
      <c r="W1" s="57"/>
      <c r="X1" s="57"/>
    </row>
    <row r="2" spans="1:24" ht="15.75" customHeight="1">
      <c r="A2" s="2152"/>
      <c r="B2" s="2153"/>
      <c r="C2" s="2132" t="s">
        <v>187</v>
      </c>
      <c r="D2" s="2137" t="s">
        <v>188</v>
      </c>
      <c r="E2" s="2137" t="s">
        <v>694</v>
      </c>
      <c r="F2" s="2137"/>
      <c r="G2" s="2148"/>
      <c r="H2" s="2137" t="s">
        <v>78</v>
      </c>
      <c r="I2" s="2137"/>
      <c r="J2" s="2149"/>
      <c r="K2" s="2132" t="s">
        <v>187</v>
      </c>
      <c r="L2" s="2137" t="s">
        <v>188</v>
      </c>
      <c r="M2" s="2137" t="s">
        <v>694</v>
      </c>
      <c r="N2" s="2137"/>
      <c r="O2" s="2148"/>
      <c r="P2" s="2137" t="s">
        <v>78</v>
      </c>
      <c r="Q2" s="2137"/>
      <c r="R2" s="2149"/>
      <c r="S2" s="55"/>
      <c r="T2" s="55"/>
      <c r="U2" s="55"/>
      <c r="V2" s="56"/>
      <c r="W2" s="57"/>
      <c r="X2" s="57"/>
    </row>
    <row r="3" spans="1:24" s="62" customFormat="1" ht="17.25" customHeight="1" thickBot="1">
      <c r="A3" s="2154"/>
      <c r="B3" s="2155"/>
      <c r="C3" s="2133"/>
      <c r="D3" s="2138"/>
      <c r="E3" s="58" t="s">
        <v>189</v>
      </c>
      <c r="F3" s="58" t="s">
        <v>190</v>
      </c>
      <c r="G3" s="59" t="s">
        <v>91</v>
      </c>
      <c r="H3" s="58" t="s">
        <v>90</v>
      </c>
      <c r="I3" s="58" t="s">
        <v>55</v>
      </c>
      <c r="J3" s="60" t="s">
        <v>91</v>
      </c>
      <c r="K3" s="2133"/>
      <c r="L3" s="2138"/>
      <c r="M3" s="58" t="s">
        <v>189</v>
      </c>
      <c r="N3" s="58" t="s">
        <v>190</v>
      </c>
      <c r="O3" s="59" t="s">
        <v>91</v>
      </c>
      <c r="P3" s="58" t="s">
        <v>90</v>
      </c>
      <c r="Q3" s="58" t="s">
        <v>55</v>
      </c>
      <c r="R3" s="60" t="s">
        <v>91</v>
      </c>
      <c r="S3" s="56"/>
      <c r="T3" s="56"/>
      <c r="U3" s="61"/>
      <c r="V3" s="55"/>
      <c r="W3" s="61"/>
      <c r="X3" s="61"/>
    </row>
    <row r="4" spans="1:24" ht="25.5" customHeight="1" thickBot="1">
      <c r="A4" s="2139" t="s">
        <v>191</v>
      </c>
      <c r="B4" s="2140"/>
      <c r="C4" s="63">
        <f aca="true" t="shared" si="0" ref="C4:R4">SUM(C10,C17,C27)</f>
        <v>920</v>
      </c>
      <c r="D4" s="64">
        <f t="shared" si="0"/>
        <v>2333</v>
      </c>
      <c r="E4" s="64">
        <f t="shared" si="0"/>
        <v>355</v>
      </c>
      <c r="F4" s="64">
        <f t="shared" si="0"/>
        <v>7894</v>
      </c>
      <c r="G4" s="1453">
        <f>SUM(G10,G17,G27)</f>
        <v>8249</v>
      </c>
      <c r="H4" s="64">
        <f t="shared" si="0"/>
        <v>3934</v>
      </c>
      <c r="I4" s="64">
        <f t="shared" si="0"/>
        <v>942</v>
      </c>
      <c r="J4" s="65">
        <f t="shared" si="0"/>
        <v>4876</v>
      </c>
      <c r="K4" s="63">
        <f t="shared" si="0"/>
        <v>1235</v>
      </c>
      <c r="L4" s="64">
        <f t="shared" si="0"/>
        <v>3116</v>
      </c>
      <c r="M4" s="64">
        <f t="shared" si="0"/>
        <v>271</v>
      </c>
      <c r="N4" s="64">
        <f t="shared" si="0"/>
        <v>12170</v>
      </c>
      <c r="O4" s="64">
        <f t="shared" si="0"/>
        <v>13781</v>
      </c>
      <c r="P4" s="64">
        <f t="shared" si="0"/>
        <v>6956</v>
      </c>
      <c r="Q4" s="64">
        <f t="shared" si="0"/>
        <v>1085</v>
      </c>
      <c r="R4" s="65">
        <f t="shared" si="0"/>
        <v>8041</v>
      </c>
      <c r="S4" s="62"/>
      <c r="T4" s="62"/>
      <c r="U4" s="62"/>
      <c r="V4" s="62"/>
      <c r="W4" s="62"/>
      <c r="X4" s="62"/>
    </row>
    <row r="5" spans="1:24" ht="25.5" customHeight="1">
      <c r="A5" s="2141" t="s">
        <v>192</v>
      </c>
      <c r="B5" s="1494" t="s">
        <v>93</v>
      </c>
      <c r="C5" s="557">
        <v>31</v>
      </c>
      <c r="D5" s="558">
        <v>86</v>
      </c>
      <c r="E5" s="450">
        <v>55</v>
      </c>
      <c r="F5" s="450">
        <v>601</v>
      </c>
      <c r="G5" s="791">
        <f>SUM(E5:F5)</f>
        <v>656</v>
      </c>
      <c r="H5" s="450">
        <v>250</v>
      </c>
      <c r="I5" s="450"/>
      <c r="J5" s="451">
        <f>SUM(H5:I5)</f>
        <v>250</v>
      </c>
      <c r="K5" s="557"/>
      <c r="L5" s="558"/>
      <c r="M5" s="450"/>
      <c r="N5" s="450"/>
      <c r="O5" s="792">
        <f>SUM(M5:N5)</f>
        <v>0</v>
      </c>
      <c r="P5" s="450">
        <v>342</v>
      </c>
      <c r="Q5" s="450"/>
      <c r="R5" s="451">
        <f>SUM(P5:Q5)</f>
        <v>342</v>
      </c>
      <c r="S5" s="197"/>
      <c r="T5" s="197"/>
      <c r="U5" s="62"/>
      <c r="V5" s="62"/>
      <c r="W5" s="62"/>
      <c r="X5" s="62"/>
    </row>
    <row r="6" spans="1:24" ht="25.5" customHeight="1">
      <c r="A6" s="2142"/>
      <c r="B6" s="1495" t="s">
        <v>97</v>
      </c>
      <c r="C6" s="560">
        <v>70</v>
      </c>
      <c r="D6" s="561">
        <v>146</v>
      </c>
      <c r="E6" s="562">
        <v>8</v>
      </c>
      <c r="F6" s="562">
        <v>243</v>
      </c>
      <c r="G6" s="1315">
        <f>SUM(E6:F6)</f>
        <v>251</v>
      </c>
      <c r="H6" s="562">
        <v>309</v>
      </c>
      <c r="I6" s="562"/>
      <c r="J6" s="563">
        <f>SUM(H6:I6)</f>
        <v>309</v>
      </c>
      <c r="K6" s="560">
        <v>94</v>
      </c>
      <c r="L6" s="561">
        <v>222</v>
      </c>
      <c r="M6" s="562">
        <v>7</v>
      </c>
      <c r="N6" s="562">
        <v>354</v>
      </c>
      <c r="O6" s="564">
        <f>SUM(M6:N6)</f>
        <v>361</v>
      </c>
      <c r="P6" s="562">
        <v>535</v>
      </c>
      <c r="Q6" s="562"/>
      <c r="R6" s="563">
        <f>SUM(P6:Q6)</f>
        <v>535</v>
      </c>
      <c r="S6" s="197"/>
      <c r="T6" s="197"/>
      <c r="U6" s="62"/>
      <c r="V6" s="62"/>
      <c r="W6" s="62"/>
      <c r="X6" s="62"/>
    </row>
    <row r="7" spans="1:24" ht="25.5" customHeight="1">
      <c r="A7" s="2142"/>
      <c r="B7" s="1496" t="s">
        <v>39</v>
      </c>
      <c r="C7" s="560">
        <v>139</v>
      </c>
      <c r="D7" s="561">
        <v>407</v>
      </c>
      <c r="E7" s="562">
        <v>5</v>
      </c>
      <c r="F7" s="562">
        <v>783</v>
      </c>
      <c r="G7" s="565">
        <f>SUM(E7:F7)</f>
        <v>788</v>
      </c>
      <c r="H7" s="562">
        <v>72</v>
      </c>
      <c r="I7" s="562"/>
      <c r="J7" s="566">
        <f>SUM(H7:I7)</f>
        <v>72</v>
      </c>
      <c r="K7" s="560">
        <v>168</v>
      </c>
      <c r="L7" s="561">
        <v>462</v>
      </c>
      <c r="M7" s="562"/>
      <c r="N7" s="562">
        <v>1028</v>
      </c>
      <c r="O7" s="565">
        <f>SUM(M7:N7)</f>
        <v>1028</v>
      </c>
      <c r="P7" s="562">
        <v>72</v>
      </c>
      <c r="Q7" s="562"/>
      <c r="R7" s="566">
        <f>SUM(P7:Q7)</f>
        <v>72</v>
      </c>
      <c r="S7" s="197"/>
      <c r="T7" s="197"/>
      <c r="U7" s="62"/>
      <c r="V7" s="62"/>
      <c r="W7" s="62"/>
      <c r="X7" s="62"/>
    </row>
    <row r="8" spans="1:24" ht="25.5" customHeight="1">
      <c r="A8" s="2142"/>
      <c r="B8" s="1497" t="s">
        <v>100</v>
      </c>
      <c r="C8" s="567">
        <v>71</v>
      </c>
      <c r="D8" s="568">
        <v>162</v>
      </c>
      <c r="E8" s="569"/>
      <c r="F8" s="569">
        <v>594</v>
      </c>
      <c r="G8" s="564">
        <f>SUM(E8:F8)</f>
        <v>594</v>
      </c>
      <c r="H8" s="569"/>
      <c r="I8" s="569">
        <v>30</v>
      </c>
      <c r="J8" s="563">
        <f>SUM(H8:I8)</f>
        <v>30</v>
      </c>
      <c r="K8" s="567">
        <v>76</v>
      </c>
      <c r="L8" s="568">
        <v>173</v>
      </c>
      <c r="M8" s="569">
        <v>10</v>
      </c>
      <c r="N8" s="569">
        <v>1090</v>
      </c>
      <c r="O8" s="564">
        <f>SUM(M8:N8)</f>
        <v>1100</v>
      </c>
      <c r="P8" s="569">
        <v>167</v>
      </c>
      <c r="Q8" s="569">
        <v>30</v>
      </c>
      <c r="R8" s="563">
        <f>SUM(P8:Q8)</f>
        <v>197</v>
      </c>
      <c r="S8" s="197"/>
      <c r="T8" s="197"/>
      <c r="U8" s="62"/>
      <c r="V8" s="62"/>
      <c r="W8" s="62"/>
      <c r="X8" s="62"/>
    </row>
    <row r="9" spans="1:24" ht="25.5" customHeight="1" thickBot="1">
      <c r="A9" s="2142"/>
      <c r="B9" s="1508" t="s">
        <v>101</v>
      </c>
      <c r="C9" s="985"/>
      <c r="D9" s="986"/>
      <c r="E9" s="987"/>
      <c r="F9" s="987"/>
      <c r="G9" s="988">
        <f>SUM(E9:F9)</f>
        <v>0</v>
      </c>
      <c r="H9" s="987"/>
      <c r="I9" s="987"/>
      <c r="J9" s="989">
        <f>SUM(H9:I9)</f>
        <v>0</v>
      </c>
      <c r="K9" s="985"/>
      <c r="L9" s="986"/>
      <c r="M9" s="987"/>
      <c r="N9" s="987"/>
      <c r="O9" s="988">
        <f>SUM(M9:N9)</f>
        <v>0</v>
      </c>
      <c r="P9" s="987"/>
      <c r="Q9" s="987"/>
      <c r="R9" s="989">
        <f>SUM(P9:Q9)</f>
        <v>0</v>
      </c>
      <c r="S9" s="197"/>
      <c r="T9" s="197"/>
      <c r="U9" s="62"/>
      <c r="V9" s="62"/>
      <c r="W9" s="62"/>
      <c r="X9" s="62"/>
    </row>
    <row r="10" spans="1:24" ht="25.5" customHeight="1" thickBot="1" thickTop="1">
      <c r="A10" s="2143"/>
      <c r="B10" s="1333" t="s">
        <v>193</v>
      </c>
      <c r="C10" s="984">
        <f aca="true" t="shared" si="1" ref="C10:R10">SUM(C5:C9)</f>
        <v>311</v>
      </c>
      <c r="D10" s="198">
        <f t="shared" si="1"/>
        <v>801</v>
      </c>
      <c r="E10" s="198">
        <f t="shared" si="1"/>
        <v>68</v>
      </c>
      <c r="F10" s="198">
        <f>SUM(F5:F9)</f>
        <v>2221</v>
      </c>
      <c r="G10" s="1452">
        <f>G5+G6+G7+G8+G9</f>
        <v>2289</v>
      </c>
      <c r="H10" s="198">
        <f t="shared" si="1"/>
        <v>631</v>
      </c>
      <c r="I10" s="198">
        <f t="shared" si="1"/>
        <v>30</v>
      </c>
      <c r="J10" s="199">
        <f t="shared" si="1"/>
        <v>661</v>
      </c>
      <c r="K10" s="984">
        <f t="shared" si="1"/>
        <v>338</v>
      </c>
      <c r="L10" s="198">
        <f t="shared" si="1"/>
        <v>857</v>
      </c>
      <c r="M10" s="198">
        <f t="shared" si="1"/>
        <v>17</v>
      </c>
      <c r="N10" s="198">
        <f t="shared" si="1"/>
        <v>2472</v>
      </c>
      <c r="O10" s="198">
        <f>1340+O6+O7+O8+O9</f>
        <v>3829</v>
      </c>
      <c r="P10" s="198">
        <f t="shared" si="1"/>
        <v>1116</v>
      </c>
      <c r="Q10" s="198">
        <f t="shared" si="1"/>
        <v>30</v>
      </c>
      <c r="R10" s="199">
        <f t="shared" si="1"/>
        <v>1146</v>
      </c>
      <c r="S10" s="197"/>
      <c r="T10" s="197"/>
      <c r="U10" s="62"/>
      <c r="V10" s="62"/>
      <c r="W10" s="62"/>
      <c r="X10" s="62"/>
    </row>
    <row r="11" spans="1:24" ht="25.5" customHeight="1">
      <c r="A11" s="2144" t="s">
        <v>194</v>
      </c>
      <c r="B11" s="1494" t="s">
        <v>103</v>
      </c>
      <c r="C11" s="557">
        <v>124</v>
      </c>
      <c r="D11" s="558">
        <v>329</v>
      </c>
      <c r="E11" s="450">
        <v>27</v>
      </c>
      <c r="F11" s="450">
        <v>1709</v>
      </c>
      <c r="G11" s="559">
        <f aca="true" t="shared" si="2" ref="G11:G16">SUM(E11:F11)</f>
        <v>1736</v>
      </c>
      <c r="H11" s="450">
        <v>1236</v>
      </c>
      <c r="I11" s="450">
        <v>454</v>
      </c>
      <c r="J11" s="451">
        <f aca="true" t="shared" si="3" ref="J11:J16">SUM(H11:I11)</f>
        <v>1690</v>
      </c>
      <c r="K11" s="557">
        <v>226</v>
      </c>
      <c r="L11" s="558">
        <v>496</v>
      </c>
      <c r="M11" s="450">
        <v>40</v>
      </c>
      <c r="N11" s="450">
        <v>3053</v>
      </c>
      <c r="O11" s="559">
        <f aca="true" t="shared" si="4" ref="O11:O16">SUM(M11:N11)</f>
        <v>3093</v>
      </c>
      <c r="P11" s="450">
        <v>1981</v>
      </c>
      <c r="Q11" s="450">
        <v>499</v>
      </c>
      <c r="R11" s="451">
        <f aca="true" t="shared" si="5" ref="R11:R16">SUM(P11:Q11)</f>
        <v>2480</v>
      </c>
      <c r="S11" s="197"/>
      <c r="T11" s="197"/>
      <c r="U11" s="62"/>
      <c r="V11" s="62"/>
      <c r="W11" s="62"/>
      <c r="X11" s="62"/>
    </row>
    <row r="12" spans="1:24" ht="25.5" customHeight="1">
      <c r="A12" s="2145"/>
      <c r="B12" s="1495" t="s">
        <v>104</v>
      </c>
      <c r="C12" s="560">
        <v>8</v>
      </c>
      <c r="D12" s="561">
        <v>12</v>
      </c>
      <c r="E12" s="562"/>
      <c r="F12" s="562">
        <v>123</v>
      </c>
      <c r="G12" s="564">
        <f t="shared" si="2"/>
        <v>123</v>
      </c>
      <c r="H12" s="562">
        <v>30</v>
      </c>
      <c r="I12" s="562">
        <v>6</v>
      </c>
      <c r="J12" s="563">
        <f t="shared" si="3"/>
        <v>36</v>
      </c>
      <c r="K12" s="560">
        <v>11</v>
      </c>
      <c r="L12" s="561">
        <v>22</v>
      </c>
      <c r="M12" s="562"/>
      <c r="N12" s="562">
        <v>175</v>
      </c>
      <c r="O12" s="564">
        <f t="shared" si="4"/>
        <v>175</v>
      </c>
      <c r="P12" s="562">
        <v>65</v>
      </c>
      <c r="Q12" s="562">
        <v>48</v>
      </c>
      <c r="R12" s="563">
        <f t="shared" si="5"/>
        <v>113</v>
      </c>
      <c r="S12" s="197"/>
      <c r="T12" s="197"/>
      <c r="U12" s="62"/>
      <c r="V12" s="62"/>
      <c r="W12" s="62"/>
      <c r="X12" s="62"/>
    </row>
    <row r="13" spans="1:24" ht="25.5" customHeight="1">
      <c r="A13" s="2146"/>
      <c r="B13" s="1495" t="s">
        <v>105</v>
      </c>
      <c r="C13" s="560">
        <v>4</v>
      </c>
      <c r="D13" s="561">
        <v>6</v>
      </c>
      <c r="E13" s="562">
        <v>13</v>
      </c>
      <c r="F13" s="562">
        <v>153</v>
      </c>
      <c r="G13" s="564">
        <f t="shared" si="2"/>
        <v>166</v>
      </c>
      <c r="H13" s="562">
        <v>69</v>
      </c>
      <c r="I13" s="562"/>
      <c r="J13" s="563">
        <f t="shared" si="3"/>
        <v>69</v>
      </c>
      <c r="K13" s="560">
        <v>5</v>
      </c>
      <c r="L13" s="561">
        <v>8</v>
      </c>
      <c r="M13" s="562">
        <v>18</v>
      </c>
      <c r="N13" s="562">
        <v>285</v>
      </c>
      <c r="O13" s="564">
        <f t="shared" si="4"/>
        <v>303</v>
      </c>
      <c r="P13" s="562">
        <v>200</v>
      </c>
      <c r="Q13" s="562"/>
      <c r="R13" s="563">
        <f t="shared" si="5"/>
        <v>200</v>
      </c>
      <c r="S13" s="197"/>
      <c r="T13" s="197"/>
      <c r="U13" s="62"/>
      <c r="V13" s="62"/>
      <c r="W13" s="62"/>
      <c r="X13" s="62"/>
    </row>
    <row r="14" spans="1:24" ht="25.5" customHeight="1">
      <c r="A14" s="2145"/>
      <c r="B14" s="1496" t="s">
        <v>42</v>
      </c>
      <c r="C14" s="560"/>
      <c r="D14" s="561"/>
      <c r="E14" s="562"/>
      <c r="F14" s="562"/>
      <c r="G14" s="564">
        <f t="shared" si="2"/>
        <v>0</v>
      </c>
      <c r="H14" s="562"/>
      <c r="I14" s="562"/>
      <c r="J14" s="563">
        <f>SUM(H14:I14)</f>
        <v>0</v>
      </c>
      <c r="K14" s="560">
        <v>3</v>
      </c>
      <c r="L14" s="561">
        <v>8</v>
      </c>
      <c r="M14" s="562"/>
      <c r="N14" s="562">
        <v>80</v>
      </c>
      <c r="O14" s="564">
        <f t="shared" si="4"/>
        <v>80</v>
      </c>
      <c r="P14" s="562"/>
      <c r="Q14" s="562"/>
      <c r="R14" s="563">
        <f t="shared" si="5"/>
        <v>0</v>
      </c>
      <c r="S14" s="197"/>
      <c r="T14" s="197"/>
      <c r="U14" s="62"/>
      <c r="V14" s="62"/>
      <c r="W14" s="62"/>
      <c r="X14" s="62"/>
    </row>
    <row r="15" spans="1:24" ht="25.5" customHeight="1">
      <c r="A15" s="2145"/>
      <c r="B15" s="1495" t="s">
        <v>107</v>
      </c>
      <c r="C15" s="560"/>
      <c r="D15" s="561"/>
      <c r="E15" s="562"/>
      <c r="F15" s="562"/>
      <c r="G15" s="564">
        <f t="shared" si="2"/>
        <v>0</v>
      </c>
      <c r="H15" s="562"/>
      <c r="I15" s="562"/>
      <c r="J15" s="563">
        <f t="shared" si="3"/>
        <v>0</v>
      </c>
      <c r="K15" s="560"/>
      <c r="L15" s="561"/>
      <c r="M15" s="562"/>
      <c r="N15" s="562"/>
      <c r="O15" s="564">
        <f t="shared" si="4"/>
        <v>0</v>
      </c>
      <c r="P15" s="562"/>
      <c r="Q15" s="562"/>
      <c r="R15" s="563">
        <f t="shared" si="5"/>
        <v>0</v>
      </c>
      <c r="S15" s="197"/>
      <c r="T15" s="197"/>
      <c r="U15" s="62"/>
      <c r="V15" s="62"/>
      <c r="W15" s="62"/>
      <c r="X15" s="62"/>
    </row>
    <row r="16" spans="1:24" ht="25.5" customHeight="1" thickBot="1">
      <c r="A16" s="2145"/>
      <c r="B16" s="1508" t="s">
        <v>108</v>
      </c>
      <c r="C16" s="985">
        <v>7</v>
      </c>
      <c r="D16" s="986">
        <v>13</v>
      </c>
      <c r="E16" s="987"/>
      <c r="F16" s="987">
        <v>8</v>
      </c>
      <c r="G16" s="987">
        <f t="shared" si="2"/>
        <v>8</v>
      </c>
      <c r="H16" s="987">
        <v>5</v>
      </c>
      <c r="I16" s="987"/>
      <c r="J16" s="989">
        <f t="shared" si="3"/>
        <v>5</v>
      </c>
      <c r="K16" s="985">
        <v>9</v>
      </c>
      <c r="L16" s="986">
        <v>18</v>
      </c>
      <c r="M16" s="987"/>
      <c r="N16" s="987">
        <v>92</v>
      </c>
      <c r="O16" s="987">
        <f t="shared" si="4"/>
        <v>92</v>
      </c>
      <c r="P16" s="987">
        <v>14</v>
      </c>
      <c r="Q16" s="987"/>
      <c r="R16" s="989">
        <f t="shared" si="5"/>
        <v>14</v>
      </c>
      <c r="S16" s="197"/>
      <c r="T16" s="197"/>
      <c r="U16" s="62"/>
      <c r="V16" s="62"/>
      <c r="W16" s="62"/>
      <c r="X16" s="62"/>
    </row>
    <row r="17" spans="1:20" s="62" customFormat="1" ht="25.5" customHeight="1" thickBot="1" thickTop="1">
      <c r="A17" s="2147"/>
      <c r="B17" s="1333" t="s">
        <v>193</v>
      </c>
      <c r="C17" s="984">
        <f aca="true" t="shared" si="6" ref="C17:R17">SUM(C11:C16)</f>
        <v>143</v>
      </c>
      <c r="D17" s="198">
        <f t="shared" si="6"/>
        <v>360</v>
      </c>
      <c r="E17" s="198">
        <f t="shared" si="6"/>
        <v>40</v>
      </c>
      <c r="F17" s="198">
        <f t="shared" si="6"/>
        <v>1993</v>
      </c>
      <c r="G17" s="198">
        <f t="shared" si="6"/>
        <v>2033</v>
      </c>
      <c r="H17" s="198">
        <f t="shared" si="6"/>
        <v>1340</v>
      </c>
      <c r="I17" s="198">
        <f t="shared" si="6"/>
        <v>460</v>
      </c>
      <c r="J17" s="199">
        <f t="shared" si="6"/>
        <v>1800</v>
      </c>
      <c r="K17" s="984">
        <f t="shared" si="6"/>
        <v>254</v>
      </c>
      <c r="L17" s="198">
        <f t="shared" si="6"/>
        <v>552</v>
      </c>
      <c r="M17" s="198">
        <f t="shared" si="6"/>
        <v>58</v>
      </c>
      <c r="N17" s="198">
        <f t="shared" si="6"/>
        <v>3685</v>
      </c>
      <c r="O17" s="198">
        <f t="shared" si="6"/>
        <v>3743</v>
      </c>
      <c r="P17" s="198">
        <f t="shared" si="6"/>
        <v>2260</v>
      </c>
      <c r="Q17" s="198">
        <f t="shared" si="6"/>
        <v>547</v>
      </c>
      <c r="R17" s="199">
        <f t="shared" si="6"/>
        <v>2807</v>
      </c>
      <c r="S17" s="197"/>
      <c r="T17" s="197"/>
    </row>
    <row r="18" spans="1:20" s="62" customFormat="1" ht="25.5" customHeight="1">
      <c r="A18" s="2144" t="s">
        <v>195</v>
      </c>
      <c r="B18" s="1494" t="s">
        <v>110</v>
      </c>
      <c r="C18" s="557">
        <v>26</v>
      </c>
      <c r="D18" s="558">
        <v>62</v>
      </c>
      <c r="E18" s="450">
        <v>32</v>
      </c>
      <c r="F18" s="450">
        <v>423</v>
      </c>
      <c r="G18" s="559">
        <f aca="true" t="shared" si="7" ref="G18:G26">SUM(E18:F18)</f>
        <v>455</v>
      </c>
      <c r="H18" s="450">
        <v>450</v>
      </c>
      <c r="I18" s="450"/>
      <c r="J18" s="451">
        <f aca="true" t="shared" si="8" ref="J18:J26">SUM(H18:I18)</f>
        <v>450</v>
      </c>
      <c r="K18" s="557">
        <v>27</v>
      </c>
      <c r="L18" s="558">
        <v>89</v>
      </c>
      <c r="M18" s="450">
        <v>24</v>
      </c>
      <c r="N18" s="450">
        <v>593</v>
      </c>
      <c r="O18" s="559">
        <f aca="true" t="shared" si="9" ref="O18:O25">SUM(M18:N18)</f>
        <v>617</v>
      </c>
      <c r="P18" s="450">
        <v>350</v>
      </c>
      <c r="Q18" s="450"/>
      <c r="R18" s="451">
        <f aca="true" t="shared" si="10" ref="R18:R26">SUM(P18:Q18)</f>
        <v>350</v>
      </c>
      <c r="S18" s="197"/>
      <c r="T18" s="197"/>
    </row>
    <row r="19" spans="1:20" s="62" customFormat="1" ht="25.5" customHeight="1">
      <c r="A19" s="2145"/>
      <c r="B19" s="1495" t="s">
        <v>111</v>
      </c>
      <c r="C19" s="560">
        <v>77</v>
      </c>
      <c r="D19" s="561">
        <v>170</v>
      </c>
      <c r="E19" s="562">
        <v>150</v>
      </c>
      <c r="F19" s="562">
        <v>898</v>
      </c>
      <c r="G19" s="564">
        <f t="shared" si="7"/>
        <v>1048</v>
      </c>
      <c r="H19" s="562">
        <v>454</v>
      </c>
      <c r="I19" s="562">
        <v>208</v>
      </c>
      <c r="J19" s="563">
        <f t="shared" si="8"/>
        <v>662</v>
      </c>
      <c r="K19" s="560">
        <v>111</v>
      </c>
      <c r="L19" s="561">
        <v>380</v>
      </c>
      <c r="M19" s="562">
        <v>71</v>
      </c>
      <c r="N19" s="562">
        <v>2053</v>
      </c>
      <c r="O19" s="564">
        <f t="shared" si="9"/>
        <v>2124</v>
      </c>
      <c r="P19" s="562">
        <v>1208</v>
      </c>
      <c r="Q19" s="562">
        <v>246</v>
      </c>
      <c r="R19" s="563">
        <f t="shared" si="10"/>
        <v>1454</v>
      </c>
      <c r="S19" s="197"/>
      <c r="T19" s="197"/>
    </row>
    <row r="20" spans="1:20" s="62" customFormat="1" ht="25.5" customHeight="1">
      <c r="A20" s="2145"/>
      <c r="B20" s="1495" t="s">
        <v>112</v>
      </c>
      <c r="C20" s="560">
        <v>112</v>
      </c>
      <c r="D20" s="561">
        <v>356</v>
      </c>
      <c r="E20" s="562">
        <v>22</v>
      </c>
      <c r="F20" s="562">
        <v>1156</v>
      </c>
      <c r="G20" s="564">
        <f t="shared" si="7"/>
        <v>1178</v>
      </c>
      <c r="H20" s="562">
        <v>193</v>
      </c>
      <c r="I20" s="562">
        <v>91</v>
      </c>
      <c r="J20" s="563">
        <f t="shared" si="8"/>
        <v>284</v>
      </c>
      <c r="K20" s="560">
        <v>124</v>
      </c>
      <c r="L20" s="561">
        <v>332</v>
      </c>
      <c r="M20" s="562">
        <v>46</v>
      </c>
      <c r="N20" s="562">
        <v>1205</v>
      </c>
      <c r="O20" s="564">
        <f t="shared" si="9"/>
        <v>1251</v>
      </c>
      <c r="P20" s="562">
        <v>512</v>
      </c>
      <c r="Q20" s="562">
        <v>126</v>
      </c>
      <c r="R20" s="563">
        <f t="shared" si="10"/>
        <v>638</v>
      </c>
      <c r="S20" s="197"/>
      <c r="T20" s="197"/>
    </row>
    <row r="21" spans="1:20" s="62" customFormat="1" ht="25.5" customHeight="1">
      <c r="A21" s="2145"/>
      <c r="B21" s="1495" t="s">
        <v>113</v>
      </c>
      <c r="C21" s="560">
        <v>2</v>
      </c>
      <c r="D21" s="561">
        <v>180</v>
      </c>
      <c r="E21" s="562"/>
      <c r="F21" s="562">
        <v>36</v>
      </c>
      <c r="G21" s="564">
        <f t="shared" si="7"/>
        <v>36</v>
      </c>
      <c r="H21" s="562">
        <v>20</v>
      </c>
      <c r="I21" s="562"/>
      <c r="J21" s="563">
        <f t="shared" si="8"/>
        <v>20</v>
      </c>
      <c r="K21" s="560">
        <v>5</v>
      </c>
      <c r="L21" s="561">
        <v>282</v>
      </c>
      <c r="M21" s="562"/>
      <c r="N21" s="562">
        <v>106</v>
      </c>
      <c r="O21" s="564">
        <f t="shared" si="9"/>
        <v>106</v>
      </c>
      <c r="P21" s="562">
        <v>266</v>
      </c>
      <c r="Q21" s="562"/>
      <c r="R21" s="563">
        <f t="shared" si="10"/>
        <v>266</v>
      </c>
      <c r="S21" s="197"/>
      <c r="T21" s="197"/>
    </row>
    <row r="22" spans="1:20" s="62" customFormat="1" ht="25.5" customHeight="1">
      <c r="A22" s="2145"/>
      <c r="B22" s="1495" t="s">
        <v>114</v>
      </c>
      <c r="C22" s="560">
        <v>19</v>
      </c>
      <c r="D22" s="561">
        <v>29</v>
      </c>
      <c r="E22" s="562"/>
      <c r="F22" s="562">
        <v>99</v>
      </c>
      <c r="G22" s="564">
        <f t="shared" si="7"/>
        <v>99</v>
      </c>
      <c r="H22" s="562">
        <v>19</v>
      </c>
      <c r="I22" s="562">
        <v>50</v>
      </c>
      <c r="J22" s="563">
        <f t="shared" si="8"/>
        <v>69</v>
      </c>
      <c r="K22" s="560">
        <v>36</v>
      </c>
      <c r="L22" s="561">
        <v>54</v>
      </c>
      <c r="M22" s="562"/>
      <c r="N22" s="562">
        <v>225</v>
      </c>
      <c r="O22" s="564">
        <f t="shared" si="9"/>
        <v>225</v>
      </c>
      <c r="P22" s="562">
        <v>122</v>
      </c>
      <c r="Q22" s="562">
        <v>21</v>
      </c>
      <c r="R22" s="563">
        <f t="shared" si="10"/>
        <v>143</v>
      </c>
      <c r="S22" s="197"/>
      <c r="T22" s="197"/>
    </row>
    <row r="23" spans="1:20" s="62" customFormat="1" ht="25.5" customHeight="1">
      <c r="A23" s="2145"/>
      <c r="B23" s="1497" t="s">
        <v>115</v>
      </c>
      <c r="C23" s="567">
        <v>53</v>
      </c>
      <c r="D23" s="568">
        <v>108</v>
      </c>
      <c r="E23" s="569">
        <v>8</v>
      </c>
      <c r="F23" s="569">
        <v>435</v>
      </c>
      <c r="G23" s="564">
        <f t="shared" si="7"/>
        <v>443</v>
      </c>
      <c r="H23" s="569">
        <v>211</v>
      </c>
      <c r="I23" s="569"/>
      <c r="J23" s="563">
        <f t="shared" si="8"/>
        <v>211</v>
      </c>
      <c r="K23" s="567">
        <v>53</v>
      </c>
      <c r="L23" s="568">
        <v>96</v>
      </c>
      <c r="M23" s="569">
        <v>7</v>
      </c>
      <c r="N23" s="569">
        <v>484</v>
      </c>
      <c r="O23" s="564">
        <f t="shared" si="9"/>
        <v>491</v>
      </c>
      <c r="P23" s="569">
        <v>215</v>
      </c>
      <c r="Q23" s="569">
        <v>12</v>
      </c>
      <c r="R23" s="563">
        <f t="shared" si="10"/>
        <v>227</v>
      </c>
      <c r="S23" s="197"/>
      <c r="T23" s="197"/>
    </row>
    <row r="24" spans="1:20" s="62" customFormat="1" ht="25.5" customHeight="1">
      <c r="A24" s="2145"/>
      <c r="B24" s="1495" t="s">
        <v>54</v>
      </c>
      <c r="C24" s="560">
        <v>25</v>
      </c>
      <c r="D24" s="561">
        <v>39</v>
      </c>
      <c r="E24" s="562"/>
      <c r="F24" s="562">
        <v>70</v>
      </c>
      <c r="G24" s="564">
        <f t="shared" si="7"/>
        <v>70</v>
      </c>
      <c r="H24" s="562">
        <v>204</v>
      </c>
      <c r="I24" s="562">
        <v>60</v>
      </c>
      <c r="J24" s="563">
        <f t="shared" si="8"/>
        <v>264</v>
      </c>
      <c r="K24" s="560">
        <v>75</v>
      </c>
      <c r="L24" s="561">
        <v>91</v>
      </c>
      <c r="M24" s="562"/>
      <c r="N24" s="562">
        <v>95</v>
      </c>
      <c r="O24" s="564">
        <f t="shared" si="9"/>
        <v>95</v>
      </c>
      <c r="P24" s="562">
        <v>224</v>
      </c>
      <c r="Q24" s="562">
        <v>60</v>
      </c>
      <c r="R24" s="563">
        <f t="shared" si="10"/>
        <v>284</v>
      </c>
      <c r="S24" s="197"/>
      <c r="T24" s="197"/>
    </row>
    <row r="25" spans="1:20" s="62" customFormat="1" ht="25.5" customHeight="1">
      <c r="A25" s="2145"/>
      <c r="B25" s="1495" t="s">
        <v>116</v>
      </c>
      <c r="C25" s="560">
        <v>90</v>
      </c>
      <c r="D25" s="561">
        <v>93</v>
      </c>
      <c r="E25" s="562"/>
      <c r="F25" s="562">
        <v>32</v>
      </c>
      <c r="G25" s="564">
        <f t="shared" si="7"/>
        <v>32</v>
      </c>
      <c r="H25" s="562"/>
      <c r="I25" s="562"/>
      <c r="J25" s="563">
        <f t="shared" si="8"/>
        <v>0</v>
      </c>
      <c r="K25" s="560">
        <v>113</v>
      </c>
      <c r="L25" s="561">
        <v>203</v>
      </c>
      <c r="M25" s="562">
        <v>24</v>
      </c>
      <c r="N25" s="562">
        <v>353</v>
      </c>
      <c r="O25" s="564">
        <f t="shared" si="9"/>
        <v>377</v>
      </c>
      <c r="P25" s="562"/>
      <c r="Q25" s="562"/>
      <c r="R25" s="563">
        <f t="shared" si="10"/>
        <v>0</v>
      </c>
      <c r="S25" s="197"/>
      <c r="T25" s="197"/>
    </row>
    <row r="26" spans="1:20" s="62" customFormat="1" ht="25.5" customHeight="1" thickBot="1">
      <c r="A26" s="2145"/>
      <c r="B26" s="1508" t="s">
        <v>118</v>
      </c>
      <c r="C26" s="985">
        <v>62</v>
      </c>
      <c r="D26" s="986">
        <v>135</v>
      </c>
      <c r="E26" s="987">
        <v>35</v>
      </c>
      <c r="F26" s="987">
        <v>531</v>
      </c>
      <c r="G26" s="988">
        <f t="shared" si="7"/>
        <v>566</v>
      </c>
      <c r="H26" s="987">
        <v>412</v>
      </c>
      <c r="I26" s="987">
        <v>43</v>
      </c>
      <c r="J26" s="989">
        <f t="shared" si="8"/>
        <v>455</v>
      </c>
      <c r="K26" s="985">
        <v>99</v>
      </c>
      <c r="L26" s="986">
        <v>180</v>
      </c>
      <c r="M26" s="987">
        <v>24</v>
      </c>
      <c r="N26" s="987">
        <v>899</v>
      </c>
      <c r="O26" s="988">
        <f>SUM(M26:N26)</f>
        <v>923</v>
      </c>
      <c r="P26" s="987">
        <v>683</v>
      </c>
      <c r="Q26" s="987">
        <v>43</v>
      </c>
      <c r="R26" s="989">
        <f t="shared" si="10"/>
        <v>726</v>
      </c>
      <c r="S26" s="197"/>
      <c r="T26" s="197"/>
    </row>
    <row r="27" spans="1:20" s="62" customFormat="1" ht="25.5" customHeight="1" thickBot="1" thickTop="1">
      <c r="A27" s="2147"/>
      <c r="B27" s="23" t="s">
        <v>193</v>
      </c>
      <c r="C27" s="984">
        <f aca="true" t="shared" si="11" ref="C27:R27">SUM(C18:C26)</f>
        <v>466</v>
      </c>
      <c r="D27" s="198">
        <f t="shared" si="11"/>
        <v>1172</v>
      </c>
      <c r="E27" s="198">
        <f t="shared" si="11"/>
        <v>247</v>
      </c>
      <c r="F27" s="198">
        <f t="shared" si="11"/>
        <v>3680</v>
      </c>
      <c r="G27" s="198">
        <f t="shared" si="11"/>
        <v>3927</v>
      </c>
      <c r="H27" s="198">
        <f t="shared" si="11"/>
        <v>1963</v>
      </c>
      <c r="I27" s="198">
        <f t="shared" si="11"/>
        <v>452</v>
      </c>
      <c r="J27" s="199">
        <f t="shared" si="11"/>
        <v>2415</v>
      </c>
      <c r="K27" s="984">
        <f t="shared" si="11"/>
        <v>643</v>
      </c>
      <c r="L27" s="198">
        <f t="shared" si="11"/>
        <v>1707</v>
      </c>
      <c r="M27" s="198">
        <f t="shared" si="11"/>
        <v>196</v>
      </c>
      <c r="N27" s="198">
        <f t="shared" si="11"/>
        <v>6013</v>
      </c>
      <c r="O27" s="198">
        <f t="shared" si="11"/>
        <v>6209</v>
      </c>
      <c r="P27" s="198">
        <f t="shared" si="11"/>
        <v>3580</v>
      </c>
      <c r="Q27" s="198">
        <f t="shared" si="11"/>
        <v>508</v>
      </c>
      <c r="R27" s="199">
        <f t="shared" si="11"/>
        <v>4088</v>
      </c>
      <c r="S27" s="197"/>
      <c r="T27" s="197"/>
    </row>
    <row r="28" spans="1:18" s="66" customFormat="1" ht="13.5">
      <c r="A28" s="100" t="s">
        <v>1362</v>
      </c>
      <c r="B28" s="67"/>
      <c r="C28" s="68"/>
      <c r="D28" s="68"/>
      <c r="E28" s="68"/>
      <c r="F28" s="68"/>
      <c r="G28" s="68"/>
      <c r="H28" s="68"/>
      <c r="I28" s="68"/>
      <c r="J28" s="68"/>
      <c r="K28" s="68"/>
      <c r="L28" s="68"/>
      <c r="M28" s="68"/>
      <c r="N28" s="68"/>
      <c r="O28" s="68"/>
      <c r="P28" s="68"/>
      <c r="Q28" s="68"/>
      <c r="R28" s="68"/>
    </row>
    <row r="29" spans="1:18" ht="13.5">
      <c r="A29" s="1067"/>
      <c r="C29" s="70"/>
      <c r="D29" s="70"/>
      <c r="E29" s="70"/>
      <c r="F29" s="70"/>
      <c r="G29" s="70"/>
      <c r="H29" s="70"/>
      <c r="I29" s="70"/>
      <c r="J29" s="70"/>
      <c r="K29" s="70"/>
      <c r="L29" s="70"/>
      <c r="M29" s="70"/>
      <c r="N29" s="70"/>
      <c r="O29" s="70"/>
      <c r="P29" s="70"/>
      <c r="Q29" s="70"/>
      <c r="R29" s="70"/>
    </row>
    <row r="30" spans="3:18" ht="13.5">
      <c r="C30" s="70"/>
      <c r="D30" s="70"/>
      <c r="E30" s="70"/>
      <c r="F30" s="70"/>
      <c r="G30" s="70"/>
      <c r="H30" s="70"/>
      <c r="I30" s="70"/>
      <c r="J30" s="70"/>
      <c r="K30" s="70"/>
      <c r="L30" s="70"/>
      <c r="M30" s="70"/>
      <c r="N30" s="70"/>
      <c r="O30" s="70"/>
      <c r="P30" s="70"/>
      <c r="Q30" s="70"/>
      <c r="R30" s="70"/>
    </row>
    <row r="31" spans="3:18" ht="13.5">
      <c r="C31" s="70"/>
      <c r="D31" s="70"/>
      <c r="E31" s="70"/>
      <c r="F31" s="70"/>
      <c r="G31" s="70"/>
      <c r="H31" s="70"/>
      <c r="I31" s="70"/>
      <c r="J31" s="70"/>
      <c r="K31" s="70"/>
      <c r="L31" s="70"/>
      <c r="M31" s="70"/>
      <c r="N31" s="70"/>
      <c r="O31" s="70"/>
      <c r="P31" s="70"/>
      <c r="Q31" s="70"/>
      <c r="R31" s="70"/>
    </row>
    <row r="32" spans="3:18" ht="13.5">
      <c r="C32" s="70"/>
      <c r="D32" s="70"/>
      <c r="E32" s="70"/>
      <c r="F32" s="70"/>
      <c r="G32" s="70"/>
      <c r="H32" s="70"/>
      <c r="I32" s="70"/>
      <c r="J32" s="70"/>
      <c r="K32" s="70"/>
      <c r="L32" s="70"/>
      <c r="M32" s="70"/>
      <c r="N32" s="70"/>
      <c r="O32" s="70"/>
      <c r="P32" s="70"/>
      <c r="Q32" s="70"/>
      <c r="R32" s="70"/>
    </row>
    <row r="33" spans="3:18" ht="13.5">
      <c r="C33" s="70"/>
      <c r="D33" s="70"/>
      <c r="E33" s="70"/>
      <c r="F33" s="70"/>
      <c r="G33" s="70"/>
      <c r="H33" s="70"/>
      <c r="I33" s="70"/>
      <c r="J33" s="70"/>
      <c r="K33" s="70"/>
      <c r="L33" s="70"/>
      <c r="M33" s="70"/>
      <c r="N33" s="70"/>
      <c r="O33" s="70"/>
      <c r="P33" s="70"/>
      <c r="Q33" s="70"/>
      <c r="R33" s="70"/>
    </row>
    <row r="34" spans="3:18" ht="13.5">
      <c r="C34" s="70"/>
      <c r="D34" s="70"/>
      <c r="E34" s="70"/>
      <c r="F34" s="70"/>
      <c r="G34" s="70"/>
      <c r="H34" s="70"/>
      <c r="I34" s="70"/>
      <c r="J34" s="70"/>
      <c r="K34" s="70"/>
      <c r="L34" s="70"/>
      <c r="M34" s="70"/>
      <c r="N34" s="70"/>
      <c r="O34" s="70"/>
      <c r="P34" s="70"/>
      <c r="Q34" s="70"/>
      <c r="R34" s="70"/>
    </row>
    <row r="35" spans="3:18" ht="13.5">
      <c r="C35" s="70"/>
      <c r="D35" s="70"/>
      <c r="E35" s="70"/>
      <c r="F35" s="70"/>
      <c r="G35" s="70"/>
      <c r="H35" s="70"/>
      <c r="I35" s="70"/>
      <c r="J35" s="70"/>
      <c r="K35" s="70"/>
      <c r="L35" s="70"/>
      <c r="M35" s="70"/>
      <c r="N35" s="70"/>
      <c r="O35" s="70"/>
      <c r="P35" s="70"/>
      <c r="Q35" s="70"/>
      <c r="R35" s="70"/>
    </row>
    <row r="36" spans="3:18" ht="13.5">
      <c r="C36" s="70"/>
      <c r="D36" s="70"/>
      <c r="E36" s="70"/>
      <c r="F36" s="70"/>
      <c r="G36" s="70"/>
      <c r="H36" s="70"/>
      <c r="I36" s="70"/>
      <c r="J36" s="70"/>
      <c r="K36" s="70"/>
      <c r="L36" s="70"/>
      <c r="M36" s="70"/>
      <c r="N36" s="70"/>
      <c r="O36" s="70"/>
      <c r="P36" s="70"/>
      <c r="Q36" s="70"/>
      <c r="R36" s="70"/>
    </row>
    <row r="37" spans="3:18" ht="13.5">
      <c r="C37" s="70"/>
      <c r="D37" s="70"/>
      <c r="E37" s="70"/>
      <c r="F37" s="70"/>
      <c r="G37" s="70"/>
      <c r="H37" s="70"/>
      <c r="I37" s="70"/>
      <c r="J37" s="70"/>
      <c r="K37" s="70"/>
      <c r="L37" s="70"/>
      <c r="M37" s="70"/>
      <c r="N37" s="70"/>
      <c r="O37" s="70"/>
      <c r="P37" s="70"/>
      <c r="Q37" s="70"/>
      <c r="R37" s="70"/>
    </row>
    <row r="38" spans="3:18" ht="13.5">
      <c r="C38" s="70"/>
      <c r="D38" s="70"/>
      <c r="E38" s="70"/>
      <c r="F38" s="70"/>
      <c r="G38" s="70"/>
      <c r="H38" s="70"/>
      <c r="I38" s="70"/>
      <c r="J38" s="70"/>
      <c r="K38" s="70"/>
      <c r="L38" s="70"/>
      <c r="M38" s="70"/>
      <c r="N38" s="70"/>
      <c r="O38" s="70"/>
      <c r="P38" s="70"/>
      <c r="Q38" s="70"/>
      <c r="R38" s="70"/>
    </row>
    <row r="39" spans="3:18" ht="13.5">
      <c r="C39" s="70"/>
      <c r="D39" s="70"/>
      <c r="E39" s="70"/>
      <c r="F39" s="70"/>
      <c r="G39" s="70"/>
      <c r="H39" s="70"/>
      <c r="I39" s="70"/>
      <c r="J39" s="70"/>
      <c r="K39" s="70"/>
      <c r="L39" s="70"/>
      <c r="M39" s="70"/>
      <c r="N39" s="70"/>
      <c r="O39" s="70"/>
      <c r="P39" s="70"/>
      <c r="Q39" s="70"/>
      <c r="R39" s="70"/>
    </row>
    <row r="40" spans="3:18" ht="13.5">
      <c r="C40" s="70"/>
      <c r="D40" s="70"/>
      <c r="E40" s="70"/>
      <c r="F40" s="70"/>
      <c r="G40" s="70"/>
      <c r="H40" s="70"/>
      <c r="I40" s="70"/>
      <c r="J40" s="70"/>
      <c r="K40" s="70"/>
      <c r="L40" s="70"/>
      <c r="M40" s="70"/>
      <c r="N40" s="70"/>
      <c r="O40" s="70"/>
      <c r="P40" s="70"/>
      <c r="Q40" s="70"/>
      <c r="R40" s="70"/>
    </row>
    <row r="41" spans="3:18" ht="13.5">
      <c r="C41" s="70"/>
      <c r="D41" s="70"/>
      <c r="E41" s="70"/>
      <c r="F41" s="70"/>
      <c r="G41" s="70"/>
      <c r="H41" s="70"/>
      <c r="I41" s="70"/>
      <c r="J41" s="70"/>
      <c r="K41" s="70"/>
      <c r="L41" s="70"/>
      <c r="M41" s="70"/>
      <c r="N41" s="70"/>
      <c r="O41" s="70"/>
      <c r="P41" s="70"/>
      <c r="Q41" s="70"/>
      <c r="R41" s="70"/>
    </row>
    <row r="42" spans="3:18" ht="13.5">
      <c r="C42" s="70"/>
      <c r="D42" s="70"/>
      <c r="E42" s="70"/>
      <c r="F42" s="70"/>
      <c r="G42" s="70"/>
      <c r="H42" s="70"/>
      <c r="I42" s="70"/>
      <c r="J42" s="70"/>
      <c r="K42" s="70"/>
      <c r="L42" s="70"/>
      <c r="M42" s="70"/>
      <c r="N42" s="70"/>
      <c r="O42" s="70"/>
      <c r="P42" s="70"/>
      <c r="Q42" s="70"/>
      <c r="R42" s="70"/>
    </row>
    <row r="43" spans="3:18" ht="13.5">
      <c r="C43" s="70"/>
      <c r="D43" s="70"/>
      <c r="E43" s="70"/>
      <c r="F43" s="70"/>
      <c r="G43" s="70"/>
      <c r="H43" s="70"/>
      <c r="I43" s="70"/>
      <c r="J43" s="70"/>
      <c r="K43" s="70"/>
      <c r="L43" s="70"/>
      <c r="M43" s="70"/>
      <c r="N43" s="70"/>
      <c r="O43" s="70"/>
      <c r="P43" s="70"/>
      <c r="Q43" s="70"/>
      <c r="R43" s="70"/>
    </row>
    <row r="44" spans="3:18" ht="13.5">
      <c r="C44" s="70"/>
      <c r="D44" s="70"/>
      <c r="E44" s="70"/>
      <c r="F44" s="70"/>
      <c r="G44" s="70"/>
      <c r="H44" s="70"/>
      <c r="I44" s="70"/>
      <c r="J44" s="70"/>
      <c r="K44" s="70"/>
      <c r="L44" s="70"/>
      <c r="M44" s="70"/>
      <c r="N44" s="70"/>
      <c r="O44" s="70"/>
      <c r="P44" s="70"/>
      <c r="Q44" s="70"/>
      <c r="R44" s="70"/>
    </row>
    <row r="45" spans="3:18" ht="13.5">
      <c r="C45" s="70"/>
      <c r="D45" s="70"/>
      <c r="E45" s="70"/>
      <c r="F45" s="70"/>
      <c r="G45" s="70"/>
      <c r="H45" s="70"/>
      <c r="I45" s="70"/>
      <c r="J45" s="70"/>
      <c r="K45" s="70"/>
      <c r="L45" s="70"/>
      <c r="M45" s="70"/>
      <c r="N45" s="70"/>
      <c r="O45" s="70"/>
      <c r="P45" s="70"/>
      <c r="Q45" s="70"/>
      <c r="R45" s="70"/>
    </row>
    <row r="46" spans="3:18" ht="13.5">
      <c r="C46" s="70"/>
      <c r="D46" s="70"/>
      <c r="E46" s="70"/>
      <c r="F46" s="70"/>
      <c r="G46" s="70"/>
      <c r="H46" s="70"/>
      <c r="I46" s="70"/>
      <c r="J46" s="70"/>
      <c r="K46" s="70"/>
      <c r="L46" s="70"/>
      <c r="M46" s="70"/>
      <c r="N46" s="70"/>
      <c r="O46" s="70"/>
      <c r="P46" s="70"/>
      <c r="Q46" s="70"/>
      <c r="R46" s="70"/>
    </row>
    <row r="47" spans="3:18" ht="13.5">
      <c r="C47" s="70"/>
      <c r="D47" s="70"/>
      <c r="E47" s="70"/>
      <c r="F47" s="70"/>
      <c r="G47" s="70"/>
      <c r="H47" s="70"/>
      <c r="I47" s="70"/>
      <c r="J47" s="70"/>
      <c r="K47" s="70"/>
      <c r="L47" s="70"/>
      <c r="M47" s="70"/>
      <c r="N47" s="70"/>
      <c r="O47" s="70"/>
      <c r="P47" s="70"/>
      <c r="Q47" s="70"/>
      <c r="R47" s="70"/>
    </row>
    <row r="48" spans="3:18" ht="13.5">
      <c r="C48" s="70"/>
      <c r="D48" s="70"/>
      <c r="E48" s="70"/>
      <c r="F48" s="70"/>
      <c r="G48" s="70"/>
      <c r="H48" s="70"/>
      <c r="I48" s="70"/>
      <c r="J48" s="70"/>
      <c r="K48" s="70"/>
      <c r="L48" s="70"/>
      <c r="M48" s="70"/>
      <c r="N48" s="70"/>
      <c r="O48" s="70"/>
      <c r="P48" s="70"/>
      <c r="Q48" s="70"/>
      <c r="R48" s="70"/>
    </row>
    <row r="49" spans="3:18" ht="13.5">
      <c r="C49" s="70"/>
      <c r="D49" s="70"/>
      <c r="E49" s="70"/>
      <c r="F49" s="70"/>
      <c r="G49" s="70"/>
      <c r="H49" s="70"/>
      <c r="I49" s="70"/>
      <c r="J49" s="70"/>
      <c r="K49" s="70"/>
      <c r="L49" s="70"/>
      <c r="M49" s="70"/>
      <c r="N49" s="70"/>
      <c r="O49" s="70"/>
      <c r="P49" s="70"/>
      <c r="Q49" s="70"/>
      <c r="R49" s="70"/>
    </row>
    <row r="50" spans="3:18" ht="13.5">
      <c r="C50" s="70"/>
      <c r="D50" s="70"/>
      <c r="E50" s="70"/>
      <c r="F50" s="70"/>
      <c r="G50" s="70"/>
      <c r="H50" s="70"/>
      <c r="I50" s="70"/>
      <c r="J50" s="70"/>
      <c r="K50" s="70"/>
      <c r="L50" s="70"/>
      <c r="M50" s="70"/>
      <c r="N50" s="70"/>
      <c r="O50" s="70"/>
      <c r="P50" s="70"/>
      <c r="Q50" s="70"/>
      <c r="R50" s="70"/>
    </row>
    <row r="51" spans="3:18" ht="13.5">
      <c r="C51" s="70"/>
      <c r="D51" s="70"/>
      <c r="E51" s="70"/>
      <c r="F51" s="70"/>
      <c r="G51" s="70"/>
      <c r="H51" s="70"/>
      <c r="I51" s="70"/>
      <c r="J51" s="70"/>
      <c r="K51" s="70"/>
      <c r="L51" s="70"/>
      <c r="M51" s="70"/>
      <c r="N51" s="70"/>
      <c r="O51" s="70"/>
      <c r="P51" s="70"/>
      <c r="Q51" s="70"/>
      <c r="R51" s="70"/>
    </row>
    <row r="52" spans="3:18" ht="13.5">
      <c r="C52" s="70"/>
      <c r="D52" s="70"/>
      <c r="E52" s="70"/>
      <c r="F52" s="70"/>
      <c r="G52" s="70"/>
      <c r="H52" s="70"/>
      <c r="I52" s="70"/>
      <c r="J52" s="70"/>
      <c r="K52" s="70"/>
      <c r="L52" s="70"/>
      <c r="M52" s="70"/>
      <c r="N52" s="70"/>
      <c r="O52" s="70"/>
      <c r="P52" s="70"/>
      <c r="Q52" s="70"/>
      <c r="R52" s="70"/>
    </row>
    <row r="53" spans="3:18" ht="13.5">
      <c r="C53" s="70"/>
      <c r="D53" s="70"/>
      <c r="E53" s="70"/>
      <c r="F53" s="70"/>
      <c r="G53" s="70"/>
      <c r="H53" s="70"/>
      <c r="I53" s="70"/>
      <c r="J53" s="70"/>
      <c r="K53" s="70"/>
      <c r="L53" s="70"/>
      <c r="M53" s="70"/>
      <c r="N53" s="70"/>
      <c r="O53" s="70"/>
      <c r="P53" s="70"/>
      <c r="Q53" s="70"/>
      <c r="R53" s="70"/>
    </row>
    <row r="54" spans="3:18" ht="13.5">
      <c r="C54" s="70"/>
      <c r="D54" s="70"/>
      <c r="E54" s="70"/>
      <c r="F54" s="70"/>
      <c r="G54" s="70"/>
      <c r="H54" s="70"/>
      <c r="I54" s="70"/>
      <c r="J54" s="70"/>
      <c r="K54" s="70"/>
      <c r="L54" s="70"/>
      <c r="M54" s="70"/>
      <c r="N54" s="70"/>
      <c r="O54" s="70"/>
      <c r="P54" s="70"/>
      <c r="Q54" s="70"/>
      <c r="R54" s="70"/>
    </row>
    <row r="55" spans="3:18" ht="13.5">
      <c r="C55" s="70"/>
      <c r="D55" s="70"/>
      <c r="E55" s="70"/>
      <c r="F55" s="70"/>
      <c r="G55" s="70"/>
      <c r="H55" s="70"/>
      <c r="I55" s="70"/>
      <c r="J55" s="70"/>
      <c r="K55" s="70"/>
      <c r="L55" s="70"/>
      <c r="M55" s="70"/>
      <c r="N55" s="70"/>
      <c r="O55" s="70"/>
      <c r="P55" s="70"/>
      <c r="Q55" s="70"/>
      <c r="R55" s="70"/>
    </row>
    <row r="56" spans="3:18" ht="13.5">
      <c r="C56" s="70"/>
      <c r="D56" s="70"/>
      <c r="E56" s="70"/>
      <c r="F56" s="70"/>
      <c r="G56" s="70"/>
      <c r="H56" s="70"/>
      <c r="I56" s="70"/>
      <c r="J56" s="70"/>
      <c r="K56" s="70"/>
      <c r="L56" s="70"/>
      <c r="M56" s="70"/>
      <c r="N56" s="70"/>
      <c r="O56" s="70"/>
      <c r="P56" s="70"/>
      <c r="Q56" s="70"/>
      <c r="R56" s="70"/>
    </row>
    <row r="57" spans="3:18" ht="13.5">
      <c r="C57" s="70"/>
      <c r="D57" s="70"/>
      <c r="E57" s="70"/>
      <c r="F57" s="70"/>
      <c r="G57" s="70"/>
      <c r="H57" s="70"/>
      <c r="I57" s="70"/>
      <c r="J57" s="70"/>
      <c r="K57" s="70"/>
      <c r="L57" s="70"/>
      <c r="M57" s="70"/>
      <c r="N57" s="70"/>
      <c r="O57" s="70"/>
      <c r="P57" s="70"/>
      <c r="Q57" s="70"/>
      <c r="R57" s="70"/>
    </row>
    <row r="58" spans="3:18" ht="13.5">
      <c r="C58" s="70"/>
      <c r="D58" s="70"/>
      <c r="E58" s="70"/>
      <c r="F58" s="70"/>
      <c r="G58" s="70"/>
      <c r="H58" s="70"/>
      <c r="I58" s="70"/>
      <c r="J58" s="70"/>
      <c r="K58" s="70"/>
      <c r="L58" s="70"/>
      <c r="M58" s="70"/>
      <c r="N58" s="70"/>
      <c r="O58" s="70"/>
      <c r="P58" s="70"/>
      <c r="Q58" s="70"/>
      <c r="R58" s="70"/>
    </row>
    <row r="59" spans="3:18" ht="13.5">
      <c r="C59" s="70"/>
      <c r="D59" s="70"/>
      <c r="E59" s="70"/>
      <c r="F59" s="70"/>
      <c r="G59" s="70"/>
      <c r="H59" s="70"/>
      <c r="I59" s="70"/>
      <c r="J59" s="70"/>
      <c r="K59" s="70"/>
      <c r="L59" s="70"/>
      <c r="M59" s="70"/>
      <c r="N59" s="70"/>
      <c r="O59" s="70"/>
      <c r="P59" s="70"/>
      <c r="Q59" s="70"/>
      <c r="R59" s="70"/>
    </row>
    <row r="60" spans="3:18" ht="13.5">
      <c r="C60" s="70"/>
      <c r="D60" s="70"/>
      <c r="E60" s="70"/>
      <c r="F60" s="70"/>
      <c r="G60" s="70"/>
      <c r="H60" s="70"/>
      <c r="I60" s="70"/>
      <c r="J60" s="70"/>
      <c r="K60" s="70"/>
      <c r="L60" s="70"/>
      <c r="M60" s="70"/>
      <c r="N60" s="70"/>
      <c r="O60" s="70"/>
      <c r="P60" s="70"/>
      <c r="Q60" s="70"/>
      <c r="R60" s="70"/>
    </row>
    <row r="61" spans="3:18" ht="13.5">
      <c r="C61" s="70"/>
      <c r="D61" s="70"/>
      <c r="E61" s="70"/>
      <c r="F61" s="70"/>
      <c r="G61" s="70"/>
      <c r="H61" s="70"/>
      <c r="I61" s="70"/>
      <c r="J61" s="70"/>
      <c r="K61" s="70"/>
      <c r="L61" s="70"/>
      <c r="M61" s="70"/>
      <c r="N61" s="70"/>
      <c r="O61" s="70"/>
      <c r="P61" s="70"/>
      <c r="Q61" s="70"/>
      <c r="R61" s="70"/>
    </row>
    <row r="62" spans="3:18" ht="13.5">
      <c r="C62" s="70"/>
      <c r="D62" s="70"/>
      <c r="E62" s="70"/>
      <c r="F62" s="70"/>
      <c r="G62" s="70"/>
      <c r="H62" s="70"/>
      <c r="I62" s="70"/>
      <c r="J62" s="70"/>
      <c r="K62" s="70"/>
      <c r="L62" s="70"/>
      <c r="M62" s="70"/>
      <c r="N62" s="70"/>
      <c r="O62" s="70"/>
      <c r="P62" s="70"/>
      <c r="Q62" s="70"/>
      <c r="R62" s="70"/>
    </row>
    <row r="63" spans="3:18" ht="13.5">
      <c r="C63" s="70"/>
      <c r="D63" s="70"/>
      <c r="E63" s="70"/>
      <c r="F63" s="70"/>
      <c r="G63" s="70"/>
      <c r="H63" s="70"/>
      <c r="I63" s="70"/>
      <c r="J63" s="70"/>
      <c r="K63" s="70"/>
      <c r="L63" s="70"/>
      <c r="M63" s="70"/>
      <c r="N63" s="70"/>
      <c r="O63" s="70"/>
      <c r="P63" s="70"/>
      <c r="Q63" s="70"/>
      <c r="R63" s="70"/>
    </row>
    <row r="64" spans="3:18" ht="13.5">
      <c r="C64" s="70"/>
      <c r="D64" s="70"/>
      <c r="E64" s="70"/>
      <c r="F64" s="70"/>
      <c r="G64" s="70"/>
      <c r="H64" s="70"/>
      <c r="I64" s="70"/>
      <c r="J64" s="70"/>
      <c r="K64" s="70"/>
      <c r="L64" s="70"/>
      <c r="M64" s="70"/>
      <c r="N64" s="70"/>
      <c r="O64" s="70"/>
      <c r="P64" s="70"/>
      <c r="Q64" s="70"/>
      <c r="R64" s="70"/>
    </row>
    <row r="65" spans="3:18" ht="13.5">
      <c r="C65" s="70"/>
      <c r="D65" s="70"/>
      <c r="E65" s="70"/>
      <c r="F65" s="70"/>
      <c r="G65" s="70"/>
      <c r="H65" s="70"/>
      <c r="I65" s="70"/>
      <c r="J65" s="70"/>
      <c r="K65" s="70"/>
      <c r="L65" s="70"/>
      <c r="M65" s="70"/>
      <c r="N65" s="70"/>
      <c r="O65" s="70"/>
      <c r="P65" s="70"/>
      <c r="Q65" s="70"/>
      <c r="R65" s="70"/>
    </row>
    <row r="66" spans="3:18" ht="13.5">
      <c r="C66" s="70"/>
      <c r="D66" s="70"/>
      <c r="E66" s="70"/>
      <c r="F66" s="70"/>
      <c r="G66" s="70"/>
      <c r="H66" s="70"/>
      <c r="I66" s="70"/>
      <c r="J66" s="70"/>
      <c r="K66" s="70"/>
      <c r="L66" s="70"/>
      <c r="M66" s="70"/>
      <c r="N66" s="70"/>
      <c r="O66" s="70"/>
      <c r="P66" s="70"/>
      <c r="Q66" s="70"/>
      <c r="R66" s="70"/>
    </row>
    <row r="67" spans="3:18" ht="13.5">
      <c r="C67" s="70"/>
      <c r="D67" s="70"/>
      <c r="E67" s="70"/>
      <c r="F67" s="70"/>
      <c r="G67" s="70"/>
      <c r="H67" s="70"/>
      <c r="I67" s="70"/>
      <c r="J67" s="70"/>
      <c r="K67" s="70"/>
      <c r="L67" s="70"/>
      <c r="M67" s="70"/>
      <c r="N67" s="70"/>
      <c r="O67" s="70"/>
      <c r="P67" s="70"/>
      <c r="Q67" s="70"/>
      <c r="R67" s="70"/>
    </row>
    <row r="68" spans="3:18" ht="13.5">
      <c r="C68" s="70"/>
      <c r="D68" s="70"/>
      <c r="E68" s="70"/>
      <c r="F68" s="70"/>
      <c r="G68" s="70"/>
      <c r="H68" s="70"/>
      <c r="I68" s="70"/>
      <c r="J68" s="70"/>
      <c r="K68" s="70"/>
      <c r="L68" s="70"/>
      <c r="M68" s="70"/>
      <c r="N68" s="70"/>
      <c r="O68" s="70"/>
      <c r="P68" s="70"/>
      <c r="Q68" s="70"/>
      <c r="R68" s="70"/>
    </row>
    <row r="69" spans="3:18" ht="13.5">
      <c r="C69" s="70"/>
      <c r="D69" s="70"/>
      <c r="E69" s="70"/>
      <c r="F69" s="70"/>
      <c r="G69" s="70"/>
      <c r="H69" s="70"/>
      <c r="I69" s="70"/>
      <c r="J69" s="70"/>
      <c r="K69" s="70"/>
      <c r="L69" s="70"/>
      <c r="M69" s="70"/>
      <c r="N69" s="70"/>
      <c r="O69" s="70"/>
      <c r="P69" s="70"/>
      <c r="Q69" s="70"/>
      <c r="R69" s="70"/>
    </row>
    <row r="70" spans="3:18" ht="13.5">
      <c r="C70" s="70"/>
      <c r="D70" s="70"/>
      <c r="E70" s="70"/>
      <c r="F70" s="70"/>
      <c r="G70" s="70"/>
      <c r="H70" s="70"/>
      <c r="I70" s="70"/>
      <c r="J70" s="70"/>
      <c r="K70" s="70"/>
      <c r="L70" s="70"/>
      <c r="M70" s="70"/>
      <c r="N70" s="70"/>
      <c r="O70" s="70"/>
      <c r="P70" s="70"/>
      <c r="Q70" s="70"/>
      <c r="R70" s="70"/>
    </row>
    <row r="71" spans="3:18" ht="13.5">
      <c r="C71" s="70"/>
      <c r="D71" s="70"/>
      <c r="E71" s="70"/>
      <c r="F71" s="70"/>
      <c r="G71" s="70"/>
      <c r="H71" s="70"/>
      <c r="I71" s="70"/>
      <c r="J71" s="70"/>
      <c r="K71" s="70"/>
      <c r="L71" s="70"/>
      <c r="M71" s="70"/>
      <c r="N71" s="70"/>
      <c r="O71" s="70"/>
      <c r="P71" s="70"/>
      <c r="Q71" s="70"/>
      <c r="R71" s="70"/>
    </row>
    <row r="82" ht="14.25" thickBot="1"/>
  </sheetData>
  <sheetProtection/>
  <mergeCells count="15">
    <mergeCell ref="A11:A17"/>
    <mergeCell ref="L2:L3"/>
    <mergeCell ref="M2:O2"/>
    <mergeCell ref="P2:R2"/>
    <mergeCell ref="A18:A27"/>
    <mergeCell ref="A1:B3"/>
    <mergeCell ref="C1:J1"/>
    <mergeCell ref="E2:G2"/>
    <mergeCell ref="H2:J2"/>
    <mergeCell ref="K2:K3"/>
    <mergeCell ref="K1:R1"/>
    <mergeCell ref="C2:C3"/>
    <mergeCell ref="D2:D3"/>
    <mergeCell ref="A4:B4"/>
    <mergeCell ref="A5:A10"/>
  </mergeCells>
  <printOptions/>
  <pageMargins left="0.7480314960629921" right="0.1968503937007874" top="0.7480314960629921" bottom="0.1968503937007874" header="0.4330708661417323" footer="0.3937007874015748"/>
  <pageSetup firstPageNumber="38" useFirstPageNumber="1" horizontalDpi="600" verticalDpi="600" orientation="portrait" paperSize="9" scale="115" r:id="rId2"/>
  <headerFooter scaleWithDoc="0" alignWithMargins="0">
    <oddHeader>&amp;L&amp;"ＭＳ Ｐゴシック,太字"９　女性（婦人）を対象とした学級・講座開設状況</oddHeader>
    <oddFooter>&amp;C&amp;12&amp;P</oddFooter>
  </headerFooter>
  <drawing r:id="rId1"/>
</worksheet>
</file>

<file path=xl/worksheets/sheet13.xml><?xml version="1.0" encoding="utf-8"?>
<worksheet xmlns="http://schemas.openxmlformats.org/spreadsheetml/2006/main" xmlns:r="http://schemas.openxmlformats.org/officeDocument/2006/relationships">
  <dimension ref="A1:T29"/>
  <sheetViews>
    <sheetView view="pageBreakPreview" zoomScale="105" zoomScaleNormal="105" zoomScaleSheetLayoutView="105" zoomScalePageLayoutView="0" workbookViewId="0" topLeftCell="A1">
      <pane xSplit="2" ySplit="4" topLeftCell="C5" activePane="bottomRight" state="frozen"/>
      <selection pane="topLeft" activeCell="K13" sqref="K13"/>
      <selection pane="topRight" activeCell="K13" sqref="K13"/>
      <selection pane="bottomLeft" activeCell="K13" sqref="K13"/>
      <selection pane="bottomRight" activeCell="K12" sqref="K12:K18"/>
    </sheetView>
  </sheetViews>
  <sheetFormatPr defaultColWidth="9.00390625" defaultRowHeight="13.5"/>
  <cols>
    <col min="1" max="1" width="3.25390625" style="994" customWidth="1"/>
    <col min="2" max="2" width="11.25390625" style="994" customWidth="1"/>
    <col min="3" max="3" width="6.375" style="994" customWidth="1"/>
    <col min="4" max="4" width="8.375" style="994" customWidth="1"/>
    <col min="5" max="10" width="7.625" style="994" customWidth="1"/>
    <col min="11" max="11" width="3.25390625" style="994" customWidth="1"/>
    <col min="12" max="12" width="11.25390625" style="994" customWidth="1"/>
    <col min="13" max="13" width="6.375" style="994" customWidth="1"/>
    <col min="14" max="14" width="8.375" style="994" customWidth="1"/>
    <col min="15" max="20" width="7.625" style="994" customWidth="1"/>
    <col min="21" max="16384" width="9.00390625" style="994" customWidth="1"/>
  </cols>
  <sheetData>
    <row r="1" spans="1:20" s="42" customFormat="1" ht="24" customHeight="1">
      <c r="A1" s="2157" t="s">
        <v>196</v>
      </c>
      <c r="B1" s="2158"/>
      <c r="C1" s="2163" t="s">
        <v>1396</v>
      </c>
      <c r="D1" s="2164"/>
      <c r="E1" s="2164"/>
      <c r="F1" s="2164"/>
      <c r="G1" s="2164"/>
      <c r="H1" s="2164"/>
      <c r="I1" s="2164"/>
      <c r="J1" s="2165"/>
      <c r="K1" s="2157" t="s">
        <v>196</v>
      </c>
      <c r="L1" s="2158"/>
      <c r="M1" s="2163" t="s">
        <v>1395</v>
      </c>
      <c r="N1" s="2164"/>
      <c r="O1" s="2164"/>
      <c r="P1" s="2164"/>
      <c r="Q1" s="2164"/>
      <c r="R1" s="2164"/>
      <c r="S1" s="2164"/>
      <c r="T1" s="2165"/>
    </row>
    <row r="2" spans="1:20" s="42" customFormat="1" ht="24" customHeight="1">
      <c r="A2" s="2159"/>
      <c r="B2" s="2160"/>
      <c r="C2" s="2168" t="s">
        <v>90</v>
      </c>
      <c r="D2" s="2169"/>
      <c r="E2" s="2169"/>
      <c r="F2" s="2169"/>
      <c r="G2" s="2169"/>
      <c r="H2" s="2169"/>
      <c r="I2" s="2169"/>
      <c r="J2" s="2170"/>
      <c r="K2" s="2159"/>
      <c r="L2" s="2160"/>
      <c r="M2" s="2168" t="s">
        <v>90</v>
      </c>
      <c r="N2" s="2169"/>
      <c r="O2" s="2169"/>
      <c r="P2" s="2169"/>
      <c r="Q2" s="2169"/>
      <c r="R2" s="2169"/>
      <c r="S2" s="2169"/>
      <c r="T2" s="2170"/>
    </row>
    <row r="3" spans="1:20" s="42" customFormat="1" ht="24" customHeight="1">
      <c r="A3" s="2159"/>
      <c r="B3" s="2160"/>
      <c r="C3" s="2180" t="s">
        <v>197</v>
      </c>
      <c r="D3" s="73" t="s">
        <v>198</v>
      </c>
      <c r="E3" s="2176" t="s">
        <v>693</v>
      </c>
      <c r="F3" s="2177"/>
      <c r="G3" s="2178"/>
      <c r="H3" s="2166" t="s">
        <v>78</v>
      </c>
      <c r="I3" s="2166"/>
      <c r="J3" s="2167"/>
      <c r="K3" s="2159"/>
      <c r="L3" s="2160"/>
      <c r="M3" s="2180" t="s">
        <v>197</v>
      </c>
      <c r="N3" s="73" t="s">
        <v>198</v>
      </c>
      <c r="O3" s="2104" t="s">
        <v>693</v>
      </c>
      <c r="P3" s="2105"/>
      <c r="Q3" s="2179"/>
      <c r="R3" s="2166" t="s">
        <v>78</v>
      </c>
      <c r="S3" s="2166"/>
      <c r="T3" s="2167"/>
    </row>
    <row r="4" spans="1:20" s="42" customFormat="1" ht="24" customHeight="1" thickBot="1">
      <c r="A4" s="2161"/>
      <c r="B4" s="2162"/>
      <c r="C4" s="2181"/>
      <c r="D4" s="74" t="s">
        <v>199</v>
      </c>
      <c r="E4" s="75" t="s">
        <v>189</v>
      </c>
      <c r="F4" s="75" t="s">
        <v>190</v>
      </c>
      <c r="G4" s="75" t="s">
        <v>96</v>
      </c>
      <c r="H4" s="76" t="s">
        <v>90</v>
      </c>
      <c r="I4" s="76" t="s">
        <v>55</v>
      </c>
      <c r="J4" s="77" t="s">
        <v>91</v>
      </c>
      <c r="K4" s="2161"/>
      <c r="L4" s="2162"/>
      <c r="M4" s="2181"/>
      <c r="N4" s="74" t="s">
        <v>199</v>
      </c>
      <c r="O4" s="78" t="s">
        <v>189</v>
      </c>
      <c r="P4" s="78" t="s">
        <v>190</v>
      </c>
      <c r="Q4" s="78" t="s">
        <v>96</v>
      </c>
      <c r="R4" s="76" t="s">
        <v>90</v>
      </c>
      <c r="S4" s="76" t="s">
        <v>55</v>
      </c>
      <c r="T4" s="77" t="s">
        <v>91</v>
      </c>
    </row>
    <row r="5" spans="1:20" s="42" customFormat="1" ht="24" customHeight="1" thickBot="1">
      <c r="A5" s="2174" t="s">
        <v>200</v>
      </c>
      <c r="B5" s="2175"/>
      <c r="C5" s="610">
        <f aca="true" t="shared" si="0" ref="C5:I5">SUM(C11+C18+C28)</f>
        <v>2010</v>
      </c>
      <c r="D5" s="611">
        <f t="shared" si="0"/>
        <v>3943</v>
      </c>
      <c r="E5" s="611">
        <f t="shared" si="0"/>
        <v>5108</v>
      </c>
      <c r="F5" s="611">
        <f t="shared" si="0"/>
        <v>12535</v>
      </c>
      <c r="G5" s="611">
        <f t="shared" si="0"/>
        <v>17643</v>
      </c>
      <c r="H5" s="611">
        <f t="shared" si="0"/>
        <v>7541</v>
      </c>
      <c r="I5" s="611">
        <f t="shared" si="0"/>
        <v>2191</v>
      </c>
      <c r="J5" s="612">
        <f>H5+I5</f>
        <v>9732</v>
      </c>
      <c r="K5" s="2174" t="s">
        <v>200</v>
      </c>
      <c r="L5" s="2175"/>
      <c r="M5" s="610">
        <f>SUM(M11+M18+M28)</f>
        <v>2863</v>
      </c>
      <c r="N5" s="611">
        <f aca="true" t="shared" si="1" ref="N5:S5">SUM(N11+N18+N28)</f>
        <v>5932</v>
      </c>
      <c r="O5" s="611">
        <f t="shared" si="1"/>
        <v>24017</v>
      </c>
      <c r="P5" s="611">
        <f t="shared" si="1"/>
        <v>32359</v>
      </c>
      <c r="Q5" s="611">
        <f t="shared" si="1"/>
        <v>56376</v>
      </c>
      <c r="R5" s="611">
        <f t="shared" si="1"/>
        <v>14065</v>
      </c>
      <c r="S5" s="611">
        <f t="shared" si="1"/>
        <v>3456</v>
      </c>
      <c r="T5" s="612">
        <f>R5+S5</f>
        <v>17521</v>
      </c>
    </row>
    <row r="6" spans="1:20" s="42" customFormat="1" ht="24" customHeight="1">
      <c r="A6" s="2171" t="s">
        <v>201</v>
      </c>
      <c r="B6" s="1498" t="s">
        <v>93</v>
      </c>
      <c r="C6" s="613">
        <v>175</v>
      </c>
      <c r="D6" s="614">
        <v>373</v>
      </c>
      <c r="E6" s="615">
        <v>549</v>
      </c>
      <c r="F6" s="615">
        <v>1127</v>
      </c>
      <c r="G6" s="615">
        <f>SUM(E6:F6)</f>
        <v>1676</v>
      </c>
      <c r="H6" s="614">
        <v>584</v>
      </c>
      <c r="I6" s="614">
        <v>1834</v>
      </c>
      <c r="J6" s="616">
        <f aca="true" t="shared" si="2" ref="J6:J28">H6+I6</f>
        <v>2418</v>
      </c>
      <c r="K6" s="2171" t="s">
        <v>201</v>
      </c>
      <c r="L6" s="1326" t="s">
        <v>93</v>
      </c>
      <c r="M6" s="613">
        <v>173</v>
      </c>
      <c r="N6" s="614">
        <v>349</v>
      </c>
      <c r="O6" s="615">
        <v>509</v>
      </c>
      <c r="P6" s="615">
        <v>1396</v>
      </c>
      <c r="Q6" s="615">
        <f>SUM(O6:P6)</f>
        <v>1905</v>
      </c>
      <c r="R6" s="614">
        <v>745</v>
      </c>
      <c r="S6" s="614">
        <v>2268</v>
      </c>
      <c r="T6" s="616">
        <f aca="true" t="shared" si="3" ref="T6:T28">R6+S6</f>
        <v>3013</v>
      </c>
    </row>
    <row r="7" spans="1:20" s="42" customFormat="1" ht="24" customHeight="1">
      <c r="A7" s="2172"/>
      <c r="B7" s="1491" t="s">
        <v>97</v>
      </c>
      <c r="C7" s="617">
        <v>192</v>
      </c>
      <c r="D7" s="618">
        <v>394</v>
      </c>
      <c r="E7" s="619">
        <v>418</v>
      </c>
      <c r="F7" s="619">
        <v>964</v>
      </c>
      <c r="G7" s="615">
        <f>SUM(E7:F7)</f>
        <v>1382</v>
      </c>
      <c r="H7" s="614">
        <v>910</v>
      </c>
      <c r="I7" s="614"/>
      <c r="J7" s="620">
        <f t="shared" si="2"/>
        <v>910</v>
      </c>
      <c r="K7" s="2172"/>
      <c r="L7" s="1327" t="s">
        <v>97</v>
      </c>
      <c r="M7" s="617">
        <v>270</v>
      </c>
      <c r="N7" s="618">
        <v>591</v>
      </c>
      <c r="O7" s="619">
        <v>571</v>
      </c>
      <c r="P7" s="619">
        <v>928</v>
      </c>
      <c r="Q7" s="615">
        <f>SUM(O7:P7)</f>
        <v>1499</v>
      </c>
      <c r="R7" s="614">
        <v>1524</v>
      </c>
      <c r="S7" s="614"/>
      <c r="T7" s="620">
        <f t="shared" si="3"/>
        <v>1524</v>
      </c>
    </row>
    <row r="8" spans="1:20" s="42" customFormat="1" ht="24" customHeight="1">
      <c r="A8" s="2172"/>
      <c r="B8" s="1491" t="s">
        <v>39</v>
      </c>
      <c r="C8" s="617">
        <v>222</v>
      </c>
      <c r="D8" s="618">
        <v>477</v>
      </c>
      <c r="E8" s="619">
        <v>575</v>
      </c>
      <c r="F8" s="619">
        <v>956</v>
      </c>
      <c r="G8" s="619">
        <f>SUM(E8:F8)</f>
        <v>1531</v>
      </c>
      <c r="H8" s="618"/>
      <c r="I8" s="618"/>
      <c r="J8" s="620">
        <f t="shared" si="2"/>
        <v>0</v>
      </c>
      <c r="K8" s="2172"/>
      <c r="L8" s="1327" t="s">
        <v>39</v>
      </c>
      <c r="M8" s="617">
        <v>274</v>
      </c>
      <c r="N8" s="618">
        <v>560</v>
      </c>
      <c r="O8" s="619">
        <v>892</v>
      </c>
      <c r="P8" s="619">
        <v>1340</v>
      </c>
      <c r="Q8" s="619">
        <f>SUM(O8:P8)</f>
        <v>2232</v>
      </c>
      <c r="R8" s="618"/>
      <c r="S8" s="618"/>
      <c r="T8" s="620">
        <f t="shared" si="3"/>
        <v>0</v>
      </c>
    </row>
    <row r="9" spans="1:20" s="42" customFormat="1" ht="24" customHeight="1">
      <c r="A9" s="2172"/>
      <c r="B9" s="1499" t="s">
        <v>100</v>
      </c>
      <c r="C9" s="613">
        <v>347</v>
      </c>
      <c r="D9" s="614">
        <v>699</v>
      </c>
      <c r="E9" s="615">
        <v>565</v>
      </c>
      <c r="F9" s="615">
        <v>2458</v>
      </c>
      <c r="G9" s="615">
        <f>SUM(E9:F9)</f>
        <v>3023</v>
      </c>
      <c r="H9" s="614">
        <v>1639</v>
      </c>
      <c r="I9" s="614"/>
      <c r="J9" s="620">
        <f t="shared" si="2"/>
        <v>1639</v>
      </c>
      <c r="K9" s="2172"/>
      <c r="L9" s="1328" t="s">
        <v>100</v>
      </c>
      <c r="M9" s="613">
        <v>508</v>
      </c>
      <c r="N9" s="614">
        <v>980</v>
      </c>
      <c r="O9" s="615">
        <v>14900</v>
      </c>
      <c r="P9" s="615">
        <v>17493</v>
      </c>
      <c r="Q9" s="619">
        <f>SUM(O9:P9)</f>
        <v>32393</v>
      </c>
      <c r="R9" s="614">
        <v>2503</v>
      </c>
      <c r="S9" s="614"/>
      <c r="T9" s="620">
        <f t="shared" si="3"/>
        <v>2503</v>
      </c>
    </row>
    <row r="10" spans="1:20" s="42" customFormat="1" ht="24" customHeight="1" thickBot="1">
      <c r="A10" s="2172"/>
      <c r="B10" s="1516" t="s">
        <v>101</v>
      </c>
      <c r="C10" s="990">
        <v>1</v>
      </c>
      <c r="D10" s="991">
        <v>2</v>
      </c>
      <c r="E10" s="992">
        <v>45</v>
      </c>
      <c r="F10" s="992">
        <v>40</v>
      </c>
      <c r="G10" s="992">
        <f>SUM(E10:F10)</f>
        <v>85</v>
      </c>
      <c r="H10" s="991">
        <v>192</v>
      </c>
      <c r="I10" s="991"/>
      <c r="J10" s="993">
        <f t="shared" si="2"/>
        <v>192</v>
      </c>
      <c r="K10" s="2172"/>
      <c r="L10" s="1329" t="s">
        <v>101</v>
      </c>
      <c r="M10" s="990">
        <v>2</v>
      </c>
      <c r="N10" s="991">
        <v>6</v>
      </c>
      <c r="O10" s="992">
        <v>86</v>
      </c>
      <c r="P10" s="992">
        <v>31</v>
      </c>
      <c r="Q10" s="992">
        <f>SUM(O10:P10)</f>
        <v>117</v>
      </c>
      <c r="R10" s="991">
        <v>1207</v>
      </c>
      <c r="S10" s="991"/>
      <c r="T10" s="993">
        <f t="shared" si="3"/>
        <v>1207</v>
      </c>
    </row>
    <row r="11" spans="1:20" s="42" customFormat="1" ht="24" customHeight="1" thickBot="1" thickTop="1">
      <c r="A11" s="2173"/>
      <c r="B11" s="1330" t="s">
        <v>193</v>
      </c>
      <c r="C11" s="621">
        <f aca="true" t="shared" si="4" ref="C11:I11">SUM(C6:C10)</f>
        <v>937</v>
      </c>
      <c r="D11" s="622">
        <f t="shared" si="4"/>
        <v>1945</v>
      </c>
      <c r="E11" s="622">
        <f t="shared" si="4"/>
        <v>2152</v>
      </c>
      <c r="F11" s="622">
        <f t="shared" si="4"/>
        <v>5545</v>
      </c>
      <c r="G11" s="622">
        <f t="shared" si="4"/>
        <v>7697</v>
      </c>
      <c r="H11" s="622">
        <f t="shared" si="4"/>
        <v>3325</v>
      </c>
      <c r="I11" s="622">
        <f t="shared" si="4"/>
        <v>1834</v>
      </c>
      <c r="J11" s="612">
        <f t="shared" si="2"/>
        <v>5159</v>
      </c>
      <c r="K11" s="2173"/>
      <c r="L11" s="1330" t="s">
        <v>193</v>
      </c>
      <c r="M11" s="621">
        <f aca="true" t="shared" si="5" ref="M11:S11">SUM(M6:M10)</f>
        <v>1227</v>
      </c>
      <c r="N11" s="622">
        <f t="shared" si="5"/>
        <v>2486</v>
      </c>
      <c r="O11" s="622">
        <f>SUM(O6:O10)</f>
        <v>16958</v>
      </c>
      <c r="P11" s="622">
        <f t="shared" si="5"/>
        <v>21188</v>
      </c>
      <c r="Q11" s="622">
        <f>SUM(Q6:Q10)</f>
        <v>38146</v>
      </c>
      <c r="R11" s="622">
        <f t="shared" si="5"/>
        <v>5979</v>
      </c>
      <c r="S11" s="622">
        <f t="shared" si="5"/>
        <v>2268</v>
      </c>
      <c r="T11" s="612">
        <f t="shared" si="3"/>
        <v>8247</v>
      </c>
    </row>
    <row r="12" spans="1:20" s="42" customFormat="1" ht="24" customHeight="1">
      <c r="A12" s="2171" t="s">
        <v>202</v>
      </c>
      <c r="B12" s="1498" t="s">
        <v>103</v>
      </c>
      <c r="C12" s="613">
        <v>181</v>
      </c>
      <c r="D12" s="614">
        <v>392</v>
      </c>
      <c r="E12" s="615">
        <v>550</v>
      </c>
      <c r="F12" s="615">
        <v>1099</v>
      </c>
      <c r="G12" s="615">
        <f aca="true" t="shared" si="6" ref="G12:G17">SUM(E12:F12)</f>
        <v>1649</v>
      </c>
      <c r="H12" s="614">
        <v>1157</v>
      </c>
      <c r="I12" s="614">
        <v>79</v>
      </c>
      <c r="J12" s="616">
        <f t="shared" si="2"/>
        <v>1236</v>
      </c>
      <c r="K12" s="2171" t="s">
        <v>202</v>
      </c>
      <c r="L12" s="1326" t="s">
        <v>103</v>
      </c>
      <c r="M12" s="613">
        <v>400</v>
      </c>
      <c r="N12" s="614">
        <v>958</v>
      </c>
      <c r="O12" s="615">
        <v>1793</v>
      </c>
      <c r="P12" s="615">
        <v>2337</v>
      </c>
      <c r="Q12" s="615">
        <f aca="true" t="shared" si="7" ref="Q12:Q17">SUM(O12:P12)</f>
        <v>4130</v>
      </c>
      <c r="R12" s="614">
        <v>2770</v>
      </c>
      <c r="S12" s="614">
        <v>405</v>
      </c>
      <c r="T12" s="616">
        <f t="shared" si="3"/>
        <v>3175</v>
      </c>
    </row>
    <row r="13" spans="1:20" s="42" customFormat="1" ht="24" customHeight="1">
      <c r="A13" s="2172"/>
      <c r="B13" s="1492" t="s">
        <v>104</v>
      </c>
      <c r="C13" s="617">
        <v>22</v>
      </c>
      <c r="D13" s="618">
        <v>43</v>
      </c>
      <c r="E13" s="619">
        <v>99</v>
      </c>
      <c r="F13" s="619">
        <v>179</v>
      </c>
      <c r="G13" s="615">
        <f t="shared" si="6"/>
        <v>278</v>
      </c>
      <c r="H13" s="614">
        <v>74</v>
      </c>
      <c r="I13" s="614">
        <v>6</v>
      </c>
      <c r="J13" s="620">
        <f t="shared" si="2"/>
        <v>80</v>
      </c>
      <c r="K13" s="2172"/>
      <c r="L13" s="1327" t="s">
        <v>104</v>
      </c>
      <c r="M13" s="617">
        <v>32</v>
      </c>
      <c r="N13" s="618">
        <v>68</v>
      </c>
      <c r="O13" s="619">
        <v>279</v>
      </c>
      <c r="P13" s="619">
        <v>245</v>
      </c>
      <c r="Q13" s="615">
        <f t="shared" si="7"/>
        <v>524</v>
      </c>
      <c r="R13" s="614">
        <v>184</v>
      </c>
      <c r="S13" s="614">
        <v>6</v>
      </c>
      <c r="T13" s="620">
        <f t="shared" si="3"/>
        <v>190</v>
      </c>
    </row>
    <row r="14" spans="1:20" s="42" customFormat="1" ht="24" customHeight="1">
      <c r="A14" s="2172"/>
      <c r="B14" s="1492" t="s">
        <v>105</v>
      </c>
      <c r="C14" s="617">
        <v>7</v>
      </c>
      <c r="D14" s="618">
        <v>17</v>
      </c>
      <c r="E14" s="619">
        <v>69</v>
      </c>
      <c r="F14" s="619">
        <v>255</v>
      </c>
      <c r="G14" s="615">
        <f t="shared" si="6"/>
        <v>324</v>
      </c>
      <c r="H14" s="614">
        <v>444</v>
      </c>
      <c r="I14" s="614"/>
      <c r="J14" s="620">
        <f t="shared" si="2"/>
        <v>444</v>
      </c>
      <c r="K14" s="2172"/>
      <c r="L14" s="1327" t="s">
        <v>105</v>
      </c>
      <c r="M14" s="617">
        <v>14</v>
      </c>
      <c r="N14" s="618">
        <v>37</v>
      </c>
      <c r="O14" s="619">
        <v>290</v>
      </c>
      <c r="P14" s="619">
        <v>420</v>
      </c>
      <c r="Q14" s="615">
        <f t="shared" si="7"/>
        <v>710</v>
      </c>
      <c r="R14" s="614">
        <v>586</v>
      </c>
      <c r="S14" s="614"/>
      <c r="T14" s="620">
        <f t="shared" si="3"/>
        <v>586</v>
      </c>
    </row>
    <row r="15" spans="1:20" s="42" customFormat="1" ht="24" customHeight="1">
      <c r="A15" s="2172"/>
      <c r="B15" s="1492" t="s">
        <v>42</v>
      </c>
      <c r="C15" s="617"/>
      <c r="D15" s="618"/>
      <c r="E15" s="619"/>
      <c r="F15" s="619"/>
      <c r="G15" s="615">
        <f t="shared" si="6"/>
        <v>0</v>
      </c>
      <c r="H15" s="614"/>
      <c r="I15" s="614"/>
      <c r="J15" s="620">
        <f t="shared" si="2"/>
        <v>0</v>
      </c>
      <c r="K15" s="2172"/>
      <c r="L15" s="1327" t="s">
        <v>42</v>
      </c>
      <c r="M15" s="617">
        <v>36</v>
      </c>
      <c r="N15" s="618">
        <v>53</v>
      </c>
      <c r="O15" s="619">
        <v>30</v>
      </c>
      <c r="P15" s="619">
        <v>30</v>
      </c>
      <c r="Q15" s="615">
        <f t="shared" si="7"/>
        <v>60</v>
      </c>
      <c r="R15" s="614">
        <v>240</v>
      </c>
      <c r="S15" s="614"/>
      <c r="T15" s="620">
        <f t="shared" si="3"/>
        <v>240</v>
      </c>
    </row>
    <row r="16" spans="1:20" s="42" customFormat="1" ht="24" customHeight="1">
      <c r="A16" s="2172"/>
      <c r="B16" s="1492" t="s">
        <v>107</v>
      </c>
      <c r="C16" s="617"/>
      <c r="D16" s="618"/>
      <c r="E16" s="619"/>
      <c r="F16" s="619"/>
      <c r="G16" s="615">
        <f t="shared" si="6"/>
        <v>0</v>
      </c>
      <c r="H16" s="614"/>
      <c r="I16" s="614"/>
      <c r="J16" s="620">
        <f t="shared" si="2"/>
        <v>0</v>
      </c>
      <c r="K16" s="2172"/>
      <c r="L16" s="1327" t="s">
        <v>107</v>
      </c>
      <c r="M16" s="617"/>
      <c r="N16" s="618"/>
      <c r="O16" s="619"/>
      <c r="P16" s="619"/>
      <c r="Q16" s="615">
        <f t="shared" si="7"/>
        <v>0</v>
      </c>
      <c r="R16" s="614"/>
      <c r="S16" s="614"/>
      <c r="T16" s="620">
        <f t="shared" si="3"/>
        <v>0</v>
      </c>
    </row>
    <row r="17" spans="1:20" s="42" customFormat="1" ht="24" customHeight="1" thickBot="1">
      <c r="A17" s="2172"/>
      <c r="B17" s="1509" t="s">
        <v>108</v>
      </c>
      <c r="C17" s="990">
        <v>33</v>
      </c>
      <c r="D17" s="991">
        <v>50</v>
      </c>
      <c r="E17" s="992">
        <v>147</v>
      </c>
      <c r="F17" s="992">
        <v>302</v>
      </c>
      <c r="G17" s="992">
        <f t="shared" si="6"/>
        <v>449</v>
      </c>
      <c r="H17" s="991">
        <v>224</v>
      </c>
      <c r="I17" s="991"/>
      <c r="J17" s="993">
        <f t="shared" si="2"/>
        <v>224</v>
      </c>
      <c r="K17" s="2172"/>
      <c r="L17" s="1329" t="s">
        <v>108</v>
      </c>
      <c r="M17" s="990">
        <v>30</v>
      </c>
      <c r="N17" s="991">
        <v>45</v>
      </c>
      <c r="O17" s="992">
        <v>10</v>
      </c>
      <c r="P17" s="992">
        <v>10</v>
      </c>
      <c r="Q17" s="992">
        <f t="shared" si="7"/>
        <v>20</v>
      </c>
      <c r="R17" s="991">
        <v>150</v>
      </c>
      <c r="S17" s="991"/>
      <c r="T17" s="993">
        <f t="shared" si="3"/>
        <v>150</v>
      </c>
    </row>
    <row r="18" spans="1:20" s="42" customFormat="1" ht="24" customHeight="1" thickBot="1" thickTop="1">
      <c r="A18" s="2173"/>
      <c r="B18" s="1330" t="s">
        <v>193</v>
      </c>
      <c r="C18" s="621">
        <f aca="true" t="shared" si="8" ref="C18:I18">SUM(C12:C17)</f>
        <v>243</v>
      </c>
      <c r="D18" s="622">
        <f t="shared" si="8"/>
        <v>502</v>
      </c>
      <c r="E18" s="622">
        <f t="shared" si="8"/>
        <v>865</v>
      </c>
      <c r="F18" s="622">
        <f t="shared" si="8"/>
        <v>1835</v>
      </c>
      <c r="G18" s="622">
        <f t="shared" si="8"/>
        <v>2700</v>
      </c>
      <c r="H18" s="622">
        <f t="shared" si="8"/>
        <v>1899</v>
      </c>
      <c r="I18" s="622">
        <f t="shared" si="8"/>
        <v>85</v>
      </c>
      <c r="J18" s="612">
        <f t="shared" si="2"/>
        <v>1984</v>
      </c>
      <c r="K18" s="2173"/>
      <c r="L18" s="1330" t="s">
        <v>193</v>
      </c>
      <c r="M18" s="621">
        <f aca="true" t="shared" si="9" ref="M18:S18">SUM(M12:M17)</f>
        <v>512</v>
      </c>
      <c r="N18" s="622">
        <f t="shared" si="9"/>
        <v>1161</v>
      </c>
      <c r="O18" s="622">
        <f t="shared" si="9"/>
        <v>2402</v>
      </c>
      <c r="P18" s="622">
        <f t="shared" si="9"/>
        <v>3042</v>
      </c>
      <c r="Q18" s="622">
        <f t="shared" si="9"/>
        <v>5444</v>
      </c>
      <c r="R18" s="622">
        <f t="shared" si="9"/>
        <v>3930</v>
      </c>
      <c r="S18" s="622">
        <f t="shared" si="9"/>
        <v>411</v>
      </c>
      <c r="T18" s="612">
        <f t="shared" si="3"/>
        <v>4341</v>
      </c>
    </row>
    <row r="19" spans="1:20" s="42" customFormat="1" ht="24" customHeight="1">
      <c r="A19" s="2171" t="s">
        <v>203</v>
      </c>
      <c r="B19" s="1512" t="s">
        <v>110</v>
      </c>
      <c r="C19" s="613">
        <v>64</v>
      </c>
      <c r="D19" s="614">
        <v>144</v>
      </c>
      <c r="E19" s="615">
        <v>416</v>
      </c>
      <c r="F19" s="615">
        <v>763</v>
      </c>
      <c r="G19" s="615">
        <f aca="true" t="shared" si="10" ref="G19:G27">SUM(E19:F19)</f>
        <v>1179</v>
      </c>
      <c r="H19" s="614">
        <v>1000</v>
      </c>
      <c r="I19" s="614"/>
      <c r="J19" s="616">
        <f t="shared" si="2"/>
        <v>1000</v>
      </c>
      <c r="K19" s="2171" t="s">
        <v>203</v>
      </c>
      <c r="L19" s="1331" t="s">
        <v>110</v>
      </c>
      <c r="M19" s="613">
        <v>85</v>
      </c>
      <c r="N19" s="614">
        <v>267</v>
      </c>
      <c r="O19" s="615">
        <v>521</v>
      </c>
      <c r="P19" s="615">
        <v>1108</v>
      </c>
      <c r="Q19" s="615">
        <f aca="true" t="shared" si="11" ref="Q19:Q27">SUM(O19:P19)</f>
        <v>1629</v>
      </c>
      <c r="R19" s="614">
        <v>1050</v>
      </c>
      <c r="S19" s="614"/>
      <c r="T19" s="616">
        <f t="shared" si="3"/>
        <v>1050</v>
      </c>
    </row>
    <row r="20" spans="1:20" s="42" customFormat="1" ht="24" customHeight="1">
      <c r="A20" s="2172"/>
      <c r="B20" s="1492" t="s">
        <v>111</v>
      </c>
      <c r="C20" s="617">
        <v>203</v>
      </c>
      <c r="D20" s="618">
        <v>358</v>
      </c>
      <c r="E20" s="619">
        <v>547</v>
      </c>
      <c r="F20" s="619">
        <v>1624</v>
      </c>
      <c r="G20" s="615">
        <f>SUM(E20:F20)</f>
        <v>2171</v>
      </c>
      <c r="H20" s="614">
        <v>472</v>
      </c>
      <c r="I20" s="614">
        <v>212</v>
      </c>
      <c r="J20" s="620">
        <f t="shared" si="2"/>
        <v>684</v>
      </c>
      <c r="K20" s="2172"/>
      <c r="L20" s="1327" t="s">
        <v>111</v>
      </c>
      <c r="M20" s="617">
        <v>241</v>
      </c>
      <c r="N20" s="618">
        <v>583</v>
      </c>
      <c r="O20" s="619">
        <v>1566</v>
      </c>
      <c r="P20" s="619">
        <v>2429</v>
      </c>
      <c r="Q20" s="615">
        <f t="shared" si="11"/>
        <v>3995</v>
      </c>
      <c r="R20" s="614">
        <v>1124</v>
      </c>
      <c r="S20" s="614">
        <v>456</v>
      </c>
      <c r="T20" s="620">
        <f t="shared" si="3"/>
        <v>1580</v>
      </c>
    </row>
    <row r="21" spans="1:20" s="42" customFormat="1" ht="24" customHeight="1">
      <c r="A21" s="2172"/>
      <c r="B21" s="1506" t="s">
        <v>112</v>
      </c>
      <c r="C21" s="617">
        <v>82</v>
      </c>
      <c r="D21" s="618">
        <v>169</v>
      </c>
      <c r="E21" s="619">
        <v>363</v>
      </c>
      <c r="F21" s="619">
        <v>607</v>
      </c>
      <c r="G21" s="615">
        <f t="shared" si="10"/>
        <v>970</v>
      </c>
      <c r="H21" s="614">
        <v>164</v>
      </c>
      <c r="I21" s="614">
        <v>38</v>
      </c>
      <c r="J21" s="620">
        <f t="shared" si="2"/>
        <v>202</v>
      </c>
      <c r="K21" s="2172"/>
      <c r="L21" s="1327" t="s">
        <v>112</v>
      </c>
      <c r="M21" s="617">
        <v>122</v>
      </c>
      <c r="N21" s="618">
        <v>265</v>
      </c>
      <c r="O21" s="619">
        <v>949</v>
      </c>
      <c r="P21" s="619">
        <v>1211</v>
      </c>
      <c r="Q21" s="615">
        <f t="shared" si="11"/>
        <v>2160</v>
      </c>
      <c r="R21" s="614">
        <v>290</v>
      </c>
      <c r="S21" s="614">
        <v>222</v>
      </c>
      <c r="T21" s="620">
        <f t="shared" si="3"/>
        <v>512</v>
      </c>
    </row>
    <row r="22" spans="1:20" s="42" customFormat="1" ht="24" customHeight="1">
      <c r="A22" s="2172"/>
      <c r="B22" s="1506" t="s">
        <v>113</v>
      </c>
      <c r="C22" s="617">
        <v>4</v>
      </c>
      <c r="D22" s="618">
        <v>8</v>
      </c>
      <c r="E22" s="619">
        <v>1</v>
      </c>
      <c r="F22" s="619">
        <v>7</v>
      </c>
      <c r="G22" s="615">
        <f t="shared" si="10"/>
        <v>8</v>
      </c>
      <c r="H22" s="614">
        <v>20</v>
      </c>
      <c r="I22" s="614"/>
      <c r="J22" s="620">
        <f t="shared" si="2"/>
        <v>20</v>
      </c>
      <c r="K22" s="2172"/>
      <c r="L22" s="1327" t="s">
        <v>113</v>
      </c>
      <c r="M22" s="617">
        <v>4</v>
      </c>
      <c r="N22" s="618">
        <v>8</v>
      </c>
      <c r="O22" s="619">
        <v>2</v>
      </c>
      <c r="P22" s="619">
        <v>7</v>
      </c>
      <c r="Q22" s="615">
        <f t="shared" si="11"/>
        <v>9</v>
      </c>
      <c r="R22" s="614">
        <v>20</v>
      </c>
      <c r="S22" s="614"/>
      <c r="T22" s="620">
        <f t="shared" si="3"/>
        <v>20</v>
      </c>
    </row>
    <row r="23" spans="1:20" s="42" customFormat="1" ht="24" customHeight="1">
      <c r="A23" s="2172"/>
      <c r="B23" s="1507" t="s">
        <v>114</v>
      </c>
      <c r="C23" s="617">
        <v>169</v>
      </c>
      <c r="D23" s="618">
        <v>305</v>
      </c>
      <c r="E23" s="619">
        <v>130</v>
      </c>
      <c r="F23" s="619">
        <v>220</v>
      </c>
      <c r="G23" s="619">
        <f t="shared" si="10"/>
        <v>350</v>
      </c>
      <c r="H23" s="618">
        <v>24</v>
      </c>
      <c r="I23" s="618">
        <v>3</v>
      </c>
      <c r="J23" s="620">
        <f t="shared" si="2"/>
        <v>27</v>
      </c>
      <c r="K23" s="2172"/>
      <c r="L23" s="1332" t="s">
        <v>114</v>
      </c>
      <c r="M23" s="617">
        <v>169</v>
      </c>
      <c r="N23" s="618">
        <v>305</v>
      </c>
      <c r="O23" s="619">
        <v>130</v>
      </c>
      <c r="P23" s="619">
        <v>220</v>
      </c>
      <c r="Q23" s="619">
        <f t="shared" si="11"/>
        <v>350</v>
      </c>
      <c r="R23" s="618">
        <v>170</v>
      </c>
      <c r="S23" s="618">
        <v>75</v>
      </c>
      <c r="T23" s="620">
        <f t="shared" si="3"/>
        <v>245</v>
      </c>
    </row>
    <row r="24" spans="1:20" s="42" customFormat="1" ht="24" customHeight="1">
      <c r="A24" s="2172"/>
      <c r="B24" s="1515" t="s">
        <v>115</v>
      </c>
      <c r="C24" s="613">
        <v>48</v>
      </c>
      <c r="D24" s="614">
        <v>87</v>
      </c>
      <c r="E24" s="615">
        <v>296</v>
      </c>
      <c r="F24" s="615">
        <v>358</v>
      </c>
      <c r="G24" s="615">
        <f t="shared" si="10"/>
        <v>654</v>
      </c>
      <c r="H24" s="614">
        <v>122</v>
      </c>
      <c r="I24" s="614">
        <v>19</v>
      </c>
      <c r="J24" s="620">
        <f t="shared" si="2"/>
        <v>141</v>
      </c>
      <c r="K24" s="2172"/>
      <c r="L24" s="1327" t="s">
        <v>115</v>
      </c>
      <c r="M24" s="613">
        <v>59</v>
      </c>
      <c r="N24" s="614">
        <v>104</v>
      </c>
      <c r="O24" s="615">
        <v>403</v>
      </c>
      <c r="P24" s="615">
        <v>480</v>
      </c>
      <c r="Q24" s="615">
        <f t="shared" si="11"/>
        <v>883</v>
      </c>
      <c r="R24" s="614">
        <v>199</v>
      </c>
      <c r="S24" s="614">
        <v>24</v>
      </c>
      <c r="T24" s="620">
        <f t="shared" si="3"/>
        <v>223</v>
      </c>
    </row>
    <row r="25" spans="1:20" s="42" customFormat="1" ht="24" customHeight="1">
      <c r="A25" s="2172"/>
      <c r="B25" s="1515" t="s">
        <v>54</v>
      </c>
      <c r="C25" s="617">
        <v>1</v>
      </c>
      <c r="D25" s="618">
        <v>2</v>
      </c>
      <c r="E25" s="619">
        <v>15</v>
      </c>
      <c r="F25" s="619"/>
      <c r="G25" s="615">
        <f t="shared" si="10"/>
        <v>15</v>
      </c>
      <c r="H25" s="614"/>
      <c r="I25" s="614"/>
      <c r="J25" s="620">
        <f t="shared" si="2"/>
        <v>0</v>
      </c>
      <c r="K25" s="2172"/>
      <c r="L25" s="1327" t="s">
        <v>54</v>
      </c>
      <c r="M25" s="617">
        <v>2</v>
      </c>
      <c r="N25" s="618">
        <v>4</v>
      </c>
      <c r="O25" s="619">
        <v>25</v>
      </c>
      <c r="P25" s="619"/>
      <c r="Q25" s="615">
        <f t="shared" si="11"/>
        <v>25</v>
      </c>
      <c r="R25" s="614">
        <v>30</v>
      </c>
      <c r="S25" s="614"/>
      <c r="T25" s="620">
        <f t="shared" si="3"/>
        <v>30</v>
      </c>
    </row>
    <row r="26" spans="1:20" s="42" customFormat="1" ht="24" customHeight="1">
      <c r="A26" s="2172"/>
      <c r="B26" s="1515" t="s">
        <v>116</v>
      </c>
      <c r="C26" s="617">
        <v>43</v>
      </c>
      <c r="D26" s="618">
        <v>88</v>
      </c>
      <c r="E26" s="619">
        <v>23</v>
      </c>
      <c r="F26" s="619">
        <v>150</v>
      </c>
      <c r="G26" s="615">
        <f t="shared" si="10"/>
        <v>173</v>
      </c>
      <c r="H26" s="614"/>
      <c r="I26" s="614"/>
      <c r="J26" s="620">
        <f t="shared" si="2"/>
        <v>0</v>
      </c>
      <c r="K26" s="2172"/>
      <c r="L26" s="1327" t="s">
        <v>116</v>
      </c>
      <c r="M26" s="617">
        <v>56</v>
      </c>
      <c r="N26" s="618">
        <v>132</v>
      </c>
      <c r="O26" s="619">
        <v>41</v>
      </c>
      <c r="P26" s="619">
        <v>192</v>
      </c>
      <c r="Q26" s="615">
        <f t="shared" si="11"/>
        <v>233</v>
      </c>
      <c r="R26" s="614"/>
      <c r="S26" s="614"/>
      <c r="T26" s="620">
        <f t="shared" si="3"/>
        <v>0</v>
      </c>
    </row>
    <row r="27" spans="1:20" s="42" customFormat="1" ht="24" customHeight="1" thickBot="1">
      <c r="A27" s="2172"/>
      <c r="B27" s="1516" t="s">
        <v>118</v>
      </c>
      <c r="C27" s="990">
        <v>216</v>
      </c>
      <c r="D27" s="991">
        <v>335</v>
      </c>
      <c r="E27" s="992">
        <v>300</v>
      </c>
      <c r="F27" s="992">
        <v>1426</v>
      </c>
      <c r="G27" s="992">
        <f t="shared" si="10"/>
        <v>1726</v>
      </c>
      <c r="H27" s="991">
        <v>515</v>
      </c>
      <c r="I27" s="991"/>
      <c r="J27" s="993">
        <f t="shared" si="2"/>
        <v>515</v>
      </c>
      <c r="K27" s="2172"/>
      <c r="L27" s="1329" t="s">
        <v>118</v>
      </c>
      <c r="M27" s="990">
        <v>386</v>
      </c>
      <c r="N27" s="991">
        <v>617</v>
      </c>
      <c r="O27" s="992">
        <v>1020</v>
      </c>
      <c r="P27" s="992">
        <v>2482</v>
      </c>
      <c r="Q27" s="992">
        <f t="shared" si="11"/>
        <v>3502</v>
      </c>
      <c r="R27" s="991">
        <v>1273</v>
      </c>
      <c r="S27" s="991"/>
      <c r="T27" s="993">
        <f t="shared" si="3"/>
        <v>1273</v>
      </c>
    </row>
    <row r="28" spans="1:20" s="42" customFormat="1" ht="24" customHeight="1" thickBot="1" thickTop="1">
      <c r="A28" s="2173"/>
      <c r="B28" s="200" t="s">
        <v>193</v>
      </c>
      <c r="C28" s="621">
        <f aca="true" t="shared" si="12" ref="C28:I28">SUM(C19:C27)</f>
        <v>830</v>
      </c>
      <c r="D28" s="622">
        <f t="shared" si="12"/>
        <v>1496</v>
      </c>
      <c r="E28" s="622">
        <f t="shared" si="12"/>
        <v>2091</v>
      </c>
      <c r="F28" s="622">
        <f t="shared" si="12"/>
        <v>5155</v>
      </c>
      <c r="G28" s="622">
        <f t="shared" si="12"/>
        <v>7246</v>
      </c>
      <c r="H28" s="622">
        <f t="shared" si="12"/>
        <v>2317</v>
      </c>
      <c r="I28" s="622">
        <f t="shared" si="12"/>
        <v>272</v>
      </c>
      <c r="J28" s="612">
        <f t="shared" si="2"/>
        <v>2589</v>
      </c>
      <c r="K28" s="2173"/>
      <c r="L28" s="200" t="s">
        <v>193</v>
      </c>
      <c r="M28" s="621">
        <f>SUM(M19:M27)</f>
        <v>1124</v>
      </c>
      <c r="N28" s="622">
        <f aca="true" t="shared" si="13" ref="N28:S28">SUM(N19:N27)</f>
        <v>2285</v>
      </c>
      <c r="O28" s="622">
        <f t="shared" si="13"/>
        <v>4657</v>
      </c>
      <c r="P28" s="622">
        <f t="shared" si="13"/>
        <v>8129</v>
      </c>
      <c r="Q28" s="622">
        <f t="shared" si="13"/>
        <v>12786</v>
      </c>
      <c r="R28" s="622">
        <f t="shared" si="13"/>
        <v>4156</v>
      </c>
      <c r="S28" s="622">
        <f t="shared" si="13"/>
        <v>777</v>
      </c>
      <c r="T28" s="612">
        <f t="shared" si="3"/>
        <v>4933</v>
      </c>
    </row>
    <row r="29" spans="11:20" ht="14.25" thickBot="1">
      <c r="K29" s="2156"/>
      <c r="L29" s="2156"/>
      <c r="M29" s="2156"/>
      <c r="N29" s="2156"/>
      <c r="O29" s="2156"/>
      <c r="P29" s="2156"/>
      <c r="Q29" s="2156"/>
      <c r="R29" s="2156"/>
      <c r="S29" s="2156"/>
      <c r="T29" s="2156"/>
    </row>
  </sheetData>
  <sheetProtection/>
  <mergeCells count="21">
    <mergeCell ref="E3:G3"/>
    <mergeCell ref="O3:Q3"/>
    <mergeCell ref="M3:M4"/>
    <mergeCell ref="A1:B4"/>
    <mergeCell ref="C1:J1"/>
    <mergeCell ref="C2:J2"/>
    <mergeCell ref="C3:C4"/>
    <mergeCell ref="A12:A18"/>
    <mergeCell ref="K5:L5"/>
    <mergeCell ref="A19:A28"/>
    <mergeCell ref="K19:K28"/>
    <mergeCell ref="A5:B5"/>
    <mergeCell ref="K12:K18"/>
    <mergeCell ref="A6:A11"/>
    <mergeCell ref="K6:K11"/>
    <mergeCell ref="K29:T29"/>
    <mergeCell ref="K1:L4"/>
    <mergeCell ref="M1:T1"/>
    <mergeCell ref="R3:T3"/>
    <mergeCell ref="H3:J3"/>
    <mergeCell ref="M2:T2"/>
  </mergeCells>
  <printOptions/>
  <pageMargins left="0.7086614173228347" right="0.1968503937007874" top="0.8661417322834646" bottom="0.1968503937007874" header="0.5511811023622047" footer="0.3937007874015748"/>
  <pageSetup firstPageNumber="39" useFirstPageNumber="1" horizontalDpi="600" verticalDpi="600" orientation="portrait" paperSize="9" scale="105" r:id="rId1"/>
  <headerFooter scaleWithDoc="0" alignWithMargins="0">
    <oddHeader>&amp;L&amp;"ＭＳ Ｐゴシック,太字"10　成人を対象とした学級・講座開設状況</oddHeader>
    <oddFooter>&amp;C&amp;12&amp;P</oddFooter>
  </headerFooter>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AB31"/>
  <sheetViews>
    <sheetView view="pageBreakPreview" zoomScale="94" zoomScaleNormal="70" zoomScaleSheetLayoutView="94" zoomScalePageLayoutView="0" workbookViewId="0" topLeftCell="C3">
      <pane ySplit="3" topLeftCell="A6" activePane="bottomLeft" state="frozen"/>
      <selection pane="topLeft" activeCell="K13" sqref="K13"/>
      <selection pane="bottomLeft" activeCell="K13" sqref="K13"/>
    </sheetView>
  </sheetViews>
  <sheetFormatPr defaultColWidth="9.00390625" defaultRowHeight="12.75" customHeight="1"/>
  <cols>
    <col min="1" max="1" width="4.125" style="1" hidden="1" customWidth="1"/>
    <col min="2" max="2" width="1.625" style="1" hidden="1" customWidth="1"/>
    <col min="3" max="3" width="5.375" style="1" customWidth="1"/>
    <col min="4" max="4" width="4.125" style="1" customWidth="1"/>
    <col min="5" max="5" width="10.00390625" style="1" customWidth="1"/>
    <col min="6" max="7" width="7.125" style="1" customWidth="1"/>
    <col min="8" max="8" width="8.75390625" style="1" customWidth="1"/>
    <col min="9" max="9" width="8.25390625" style="1" customWidth="1"/>
    <col min="10" max="10" width="8.625" style="1" customWidth="1"/>
    <col min="11" max="14" width="9.00390625" style="14" customWidth="1"/>
    <col min="15" max="16" width="7.125" style="1" customWidth="1"/>
    <col min="17" max="17" width="8.375" style="1" customWidth="1"/>
    <col min="18" max="18" width="8.75390625" style="1" customWidth="1"/>
    <col min="19" max="19" width="8.625" style="15" customWidth="1"/>
    <col min="20" max="22" width="9.00390625" style="15" customWidth="1"/>
    <col min="23" max="23" width="9.00390625" style="1" customWidth="1"/>
    <col min="24" max="24" width="0.875" style="1" customWidth="1"/>
    <col min="25" max="16384" width="9.00390625" style="1" customWidth="1"/>
  </cols>
  <sheetData>
    <row r="1" spans="2:24" ht="15.75" customHeight="1" hidden="1" thickBot="1">
      <c r="B1" s="2"/>
      <c r="C1" s="139" t="s">
        <v>442</v>
      </c>
      <c r="D1" s="139"/>
      <c r="E1" s="139"/>
      <c r="F1" s="139"/>
      <c r="G1" s="139"/>
      <c r="H1" s="139"/>
      <c r="I1" s="139"/>
      <c r="J1" s="139"/>
      <c r="K1" s="139"/>
      <c r="L1" s="139"/>
      <c r="M1" s="139"/>
      <c r="N1" s="139"/>
      <c r="O1" s="2"/>
      <c r="P1" s="2"/>
      <c r="Q1" s="2"/>
      <c r="R1" s="2"/>
      <c r="S1" s="2"/>
      <c r="T1" s="2"/>
      <c r="U1" s="2"/>
      <c r="V1" s="2"/>
      <c r="W1" s="2"/>
      <c r="X1" s="2"/>
    </row>
    <row r="2" spans="2:24" ht="8.25" customHeight="1" hidden="1" thickBot="1">
      <c r="B2" s="2"/>
      <c r="C2" s="140"/>
      <c r="D2" s="141"/>
      <c r="E2" s="141"/>
      <c r="F2" s="141"/>
      <c r="G2" s="141"/>
      <c r="H2" s="141"/>
      <c r="I2" s="141"/>
      <c r="J2" s="141"/>
      <c r="K2" s="142"/>
      <c r="L2" s="142"/>
      <c r="M2" s="142"/>
      <c r="N2" s="142"/>
      <c r="O2" s="12"/>
      <c r="P2" s="12"/>
      <c r="Q2" s="4"/>
      <c r="R2" s="4"/>
      <c r="S2" s="13"/>
      <c r="T2" s="13"/>
      <c r="U2" s="13"/>
      <c r="V2" s="13"/>
      <c r="W2" s="4"/>
      <c r="X2" s="2"/>
    </row>
    <row r="3" spans="2:24" ht="24.75" customHeight="1">
      <c r="B3" s="2"/>
      <c r="C3" s="2195" t="s">
        <v>443</v>
      </c>
      <c r="D3" s="2196"/>
      <c r="E3" s="2197"/>
      <c r="F3" s="2210" t="s">
        <v>1396</v>
      </c>
      <c r="G3" s="2211"/>
      <c r="H3" s="2211"/>
      <c r="I3" s="2211"/>
      <c r="J3" s="2211"/>
      <c r="K3" s="2211"/>
      <c r="L3" s="2211"/>
      <c r="M3" s="2211"/>
      <c r="N3" s="2212"/>
      <c r="O3" s="2210" t="s">
        <v>1395</v>
      </c>
      <c r="P3" s="2211"/>
      <c r="Q3" s="2211"/>
      <c r="R3" s="2211"/>
      <c r="S3" s="2211"/>
      <c r="T3" s="2211"/>
      <c r="U3" s="2211"/>
      <c r="V3" s="2211"/>
      <c r="W3" s="2212"/>
      <c r="X3" s="2"/>
    </row>
    <row r="4" spans="2:25" ht="24.75" customHeight="1">
      <c r="B4" s="2"/>
      <c r="C4" s="2198"/>
      <c r="D4" s="2199"/>
      <c r="E4" s="2200"/>
      <c r="F4" s="2213" t="s">
        <v>187</v>
      </c>
      <c r="G4" s="2213" t="s">
        <v>444</v>
      </c>
      <c r="H4" s="2216" t="s">
        <v>688</v>
      </c>
      <c r="I4" s="2216"/>
      <c r="J4" s="2216"/>
      <c r="K4" s="2185" t="s">
        <v>78</v>
      </c>
      <c r="L4" s="2186"/>
      <c r="M4" s="2186"/>
      <c r="N4" s="2187"/>
      <c r="O4" s="2217" t="s">
        <v>187</v>
      </c>
      <c r="P4" s="2213" t="s">
        <v>444</v>
      </c>
      <c r="Q4" s="2182" t="s">
        <v>688</v>
      </c>
      <c r="R4" s="2183"/>
      <c r="S4" s="2218"/>
      <c r="T4" s="2182" t="s">
        <v>78</v>
      </c>
      <c r="U4" s="2183"/>
      <c r="V4" s="2183"/>
      <c r="W4" s="2184"/>
      <c r="X4" s="4"/>
      <c r="Y4" s="5"/>
    </row>
    <row r="5" spans="2:25" ht="39" customHeight="1" thickBot="1">
      <c r="B5" s="2"/>
      <c r="C5" s="2201"/>
      <c r="D5" s="2202"/>
      <c r="E5" s="2203"/>
      <c r="F5" s="2214"/>
      <c r="G5" s="2215"/>
      <c r="H5" s="270" t="s">
        <v>189</v>
      </c>
      <c r="I5" s="270" t="s">
        <v>190</v>
      </c>
      <c r="J5" s="270" t="s">
        <v>96</v>
      </c>
      <c r="K5" s="793" t="s">
        <v>758</v>
      </c>
      <c r="L5" s="272" t="s">
        <v>90</v>
      </c>
      <c r="M5" s="272" t="s">
        <v>55</v>
      </c>
      <c r="N5" s="271" t="s">
        <v>96</v>
      </c>
      <c r="O5" s="1955"/>
      <c r="P5" s="2215"/>
      <c r="Q5" s="897" t="s">
        <v>189</v>
      </c>
      <c r="R5" s="897" t="s">
        <v>190</v>
      </c>
      <c r="S5" s="897" t="s">
        <v>96</v>
      </c>
      <c r="T5" s="793" t="s">
        <v>758</v>
      </c>
      <c r="U5" s="273" t="s">
        <v>90</v>
      </c>
      <c r="V5" s="274" t="s">
        <v>55</v>
      </c>
      <c r="W5" s="275" t="s">
        <v>96</v>
      </c>
      <c r="X5" s="4"/>
      <c r="Y5" s="5"/>
    </row>
    <row r="6" spans="2:25" s="6" customFormat="1" ht="27" customHeight="1" thickBot="1">
      <c r="B6" s="7"/>
      <c r="C6" s="2207" t="s">
        <v>31</v>
      </c>
      <c r="D6" s="2208"/>
      <c r="E6" s="2209"/>
      <c r="F6" s="402">
        <f aca="true" t="shared" si="0" ref="F6:W6">F12+F19+F29</f>
        <v>829</v>
      </c>
      <c r="G6" s="402">
        <f t="shared" si="0"/>
        <v>1774</v>
      </c>
      <c r="H6" s="402">
        <f>H12+H19+H29</f>
        <v>5143</v>
      </c>
      <c r="I6" s="402">
        <f t="shared" si="0"/>
        <v>10400</v>
      </c>
      <c r="J6" s="402">
        <f t="shared" si="0"/>
        <v>15931</v>
      </c>
      <c r="K6" s="276">
        <f t="shared" si="0"/>
        <v>2496</v>
      </c>
      <c r="L6" s="402">
        <f t="shared" si="0"/>
        <v>7167</v>
      </c>
      <c r="M6" s="276">
        <f t="shared" si="0"/>
        <v>614</v>
      </c>
      <c r="N6" s="402">
        <f t="shared" si="0"/>
        <v>10277</v>
      </c>
      <c r="O6" s="402">
        <f t="shared" si="0"/>
        <v>1173</v>
      </c>
      <c r="P6" s="402">
        <f t="shared" si="0"/>
        <v>2476</v>
      </c>
      <c r="Q6" s="402">
        <f t="shared" si="0"/>
        <v>8719</v>
      </c>
      <c r="R6" s="402">
        <f t="shared" si="0"/>
        <v>15577</v>
      </c>
      <c r="S6" s="402">
        <f t="shared" si="0"/>
        <v>24296</v>
      </c>
      <c r="T6" s="276">
        <f t="shared" si="0"/>
        <v>2985</v>
      </c>
      <c r="U6" s="402">
        <f t="shared" si="0"/>
        <v>9388</v>
      </c>
      <c r="V6" s="276">
        <f t="shared" si="0"/>
        <v>860</v>
      </c>
      <c r="W6" s="403">
        <f t="shared" si="0"/>
        <v>13233</v>
      </c>
      <c r="X6" s="8"/>
      <c r="Y6" s="9"/>
    </row>
    <row r="7" spans="2:25" ht="27" customHeight="1">
      <c r="B7" s="2"/>
      <c r="C7" s="2192" t="s">
        <v>10</v>
      </c>
      <c r="D7" s="1650" t="s">
        <v>18</v>
      </c>
      <c r="E7" s="1651"/>
      <c r="F7" s="444">
        <v>36</v>
      </c>
      <c r="G7" s="444">
        <v>93</v>
      </c>
      <c r="H7" s="444">
        <v>77</v>
      </c>
      <c r="I7" s="444">
        <v>356</v>
      </c>
      <c r="J7" s="794">
        <f>SUM(H7:I7)</f>
        <v>433</v>
      </c>
      <c r="K7" s="444"/>
      <c r="L7" s="444">
        <v>437</v>
      </c>
      <c r="M7" s="444"/>
      <c r="N7" s="444">
        <f>SUM(K7:M7)</f>
        <v>437</v>
      </c>
      <c r="O7" s="503"/>
      <c r="P7" s="503"/>
      <c r="Q7" s="503"/>
      <c r="R7" s="504"/>
      <c r="S7" s="798"/>
      <c r="T7" s="504"/>
      <c r="U7" s="504">
        <v>701</v>
      </c>
      <c r="V7" s="504"/>
      <c r="W7" s="505">
        <f>SUM(T7:V7)</f>
        <v>701</v>
      </c>
      <c r="X7" s="4"/>
      <c r="Y7" s="5"/>
    </row>
    <row r="8" spans="2:25" ht="27" customHeight="1">
      <c r="B8" s="2"/>
      <c r="C8" s="2193"/>
      <c r="D8" s="1616" t="s">
        <v>19</v>
      </c>
      <c r="E8" s="1617"/>
      <c r="F8" s="444">
        <v>168</v>
      </c>
      <c r="G8" s="444">
        <v>280</v>
      </c>
      <c r="H8" s="444">
        <v>1615</v>
      </c>
      <c r="I8" s="444">
        <v>3057</v>
      </c>
      <c r="J8" s="444">
        <f>SUM(H8:I8)</f>
        <v>4672</v>
      </c>
      <c r="K8" s="474">
        <v>119</v>
      </c>
      <c r="L8" s="474">
        <v>707</v>
      </c>
      <c r="M8" s="474"/>
      <c r="N8" s="474">
        <f>SUM(K8:M8)</f>
        <v>826</v>
      </c>
      <c r="O8" s="444">
        <v>231</v>
      </c>
      <c r="P8" s="444">
        <v>405</v>
      </c>
      <c r="Q8" s="444">
        <v>2558</v>
      </c>
      <c r="R8" s="472">
        <v>4375</v>
      </c>
      <c r="S8" s="472">
        <f>SUM(Q8:R8)</f>
        <v>6933</v>
      </c>
      <c r="T8" s="472">
        <v>259</v>
      </c>
      <c r="U8" s="472">
        <v>1208</v>
      </c>
      <c r="V8" s="472"/>
      <c r="W8" s="473">
        <f>SUM(T8:V8)</f>
        <v>1467</v>
      </c>
      <c r="X8" s="4"/>
      <c r="Y8" s="5"/>
    </row>
    <row r="9" spans="2:25" ht="27" customHeight="1">
      <c r="B9" s="2"/>
      <c r="C9" s="2193"/>
      <c r="D9" s="1616" t="s">
        <v>39</v>
      </c>
      <c r="E9" s="1617"/>
      <c r="F9" s="444">
        <v>41</v>
      </c>
      <c r="G9" s="444">
        <v>44</v>
      </c>
      <c r="H9" s="444">
        <v>66</v>
      </c>
      <c r="I9" s="444">
        <v>342</v>
      </c>
      <c r="J9" s="444">
        <f>SUM(H9:I9)</f>
        <v>408</v>
      </c>
      <c r="K9" s="492"/>
      <c r="L9" s="492"/>
      <c r="M9" s="492"/>
      <c r="N9" s="492">
        <f>SUM(K9:M9)</f>
        <v>0</v>
      </c>
      <c r="O9" s="444">
        <v>85</v>
      </c>
      <c r="P9" s="444">
        <v>142</v>
      </c>
      <c r="Q9" s="444">
        <v>283</v>
      </c>
      <c r="R9" s="472">
        <v>801</v>
      </c>
      <c r="S9" s="472">
        <f>SUM(Q9:R9)</f>
        <v>1084</v>
      </c>
      <c r="T9" s="472"/>
      <c r="U9" s="472"/>
      <c r="V9" s="472"/>
      <c r="W9" s="473">
        <f>SUM(T9:V9)</f>
        <v>0</v>
      </c>
      <c r="X9" s="4"/>
      <c r="Y9" s="5"/>
    </row>
    <row r="10" spans="2:25" ht="27" customHeight="1">
      <c r="B10" s="2"/>
      <c r="C10" s="2193"/>
      <c r="D10" s="1623" t="s">
        <v>21</v>
      </c>
      <c r="E10" s="1624"/>
      <c r="F10" s="444">
        <v>64</v>
      </c>
      <c r="G10" s="444">
        <v>114</v>
      </c>
      <c r="H10" s="444">
        <v>246</v>
      </c>
      <c r="I10" s="444">
        <v>561</v>
      </c>
      <c r="J10" s="444">
        <f>SUM(H10:I10)</f>
        <v>807</v>
      </c>
      <c r="K10" s="474"/>
      <c r="L10" s="474">
        <v>298</v>
      </c>
      <c r="M10" s="474"/>
      <c r="N10" s="492">
        <f>SUM(K10:M10)</f>
        <v>298</v>
      </c>
      <c r="O10" s="444">
        <v>110</v>
      </c>
      <c r="P10" s="444">
        <v>202</v>
      </c>
      <c r="Q10" s="444">
        <v>829</v>
      </c>
      <c r="R10" s="472">
        <v>1212</v>
      </c>
      <c r="S10" s="472">
        <f>SUM(Q10:R10)</f>
        <v>2041</v>
      </c>
      <c r="T10" s="472"/>
      <c r="U10" s="472">
        <v>668</v>
      </c>
      <c r="V10" s="472">
        <v>10</v>
      </c>
      <c r="W10" s="473">
        <f>SUM(T10:V10)</f>
        <v>678</v>
      </c>
      <c r="X10" s="4"/>
      <c r="Y10" s="5"/>
    </row>
    <row r="11" spans="2:28" ht="27" customHeight="1" thickBot="1">
      <c r="B11" s="2"/>
      <c r="C11" s="2193"/>
      <c r="D11" s="1625" t="s">
        <v>40</v>
      </c>
      <c r="E11" s="1626"/>
      <c r="F11" s="945">
        <v>8</v>
      </c>
      <c r="G11" s="945">
        <v>17</v>
      </c>
      <c r="H11" s="945">
        <v>30</v>
      </c>
      <c r="I11" s="945">
        <v>80</v>
      </c>
      <c r="J11" s="998">
        <f>SUM(H11:I11)</f>
        <v>110</v>
      </c>
      <c r="K11" s="945">
        <v>208</v>
      </c>
      <c r="L11" s="945">
        <v>108</v>
      </c>
      <c r="M11" s="945"/>
      <c r="N11" s="998">
        <f>SUM(K11:M11)</f>
        <v>316</v>
      </c>
      <c r="O11" s="945">
        <v>19</v>
      </c>
      <c r="P11" s="945">
        <v>38</v>
      </c>
      <c r="Q11" s="945">
        <v>47</v>
      </c>
      <c r="R11" s="999">
        <v>130</v>
      </c>
      <c r="S11" s="999">
        <f>SUM(Q11:R11)</f>
        <v>177</v>
      </c>
      <c r="T11" s="999">
        <v>399</v>
      </c>
      <c r="U11" s="999">
        <v>201</v>
      </c>
      <c r="V11" s="999"/>
      <c r="W11" s="864">
        <f>SUM(T11:V11)</f>
        <v>600</v>
      </c>
      <c r="X11" s="4"/>
      <c r="Y11" s="5"/>
      <c r="AB11" s="195"/>
    </row>
    <row r="12" spans="2:25" ht="27" customHeight="1" thickBot="1" thickTop="1">
      <c r="B12" s="2"/>
      <c r="C12" s="2194"/>
      <c r="D12" s="2205" t="s">
        <v>20</v>
      </c>
      <c r="E12" s="2206"/>
      <c r="F12" s="995">
        <f aca="true" t="shared" si="1" ref="F12:W12">SUM(F7:F11)</f>
        <v>317</v>
      </c>
      <c r="G12" s="995">
        <f t="shared" si="1"/>
        <v>548</v>
      </c>
      <c r="H12" s="995">
        <f t="shared" si="1"/>
        <v>2034</v>
      </c>
      <c r="I12" s="995">
        <f t="shared" si="1"/>
        <v>4396</v>
      </c>
      <c r="J12" s="995">
        <f>821+J8+J9+J10+J11</f>
        <v>6818</v>
      </c>
      <c r="K12" s="996">
        <f t="shared" si="1"/>
        <v>327</v>
      </c>
      <c r="L12" s="995">
        <f t="shared" si="1"/>
        <v>1550</v>
      </c>
      <c r="M12" s="996">
        <f t="shared" si="1"/>
        <v>0</v>
      </c>
      <c r="N12" s="995">
        <f t="shared" si="1"/>
        <v>1877</v>
      </c>
      <c r="O12" s="995">
        <f t="shared" si="1"/>
        <v>445</v>
      </c>
      <c r="P12" s="995">
        <f t="shared" si="1"/>
        <v>787</v>
      </c>
      <c r="Q12" s="995">
        <f t="shared" si="1"/>
        <v>3717</v>
      </c>
      <c r="R12" s="995">
        <f t="shared" si="1"/>
        <v>6518</v>
      </c>
      <c r="S12" s="995">
        <f>SUM(S7:S11)</f>
        <v>10235</v>
      </c>
      <c r="T12" s="996">
        <f t="shared" si="1"/>
        <v>658</v>
      </c>
      <c r="U12" s="995">
        <f t="shared" si="1"/>
        <v>2778</v>
      </c>
      <c r="V12" s="996">
        <f t="shared" si="1"/>
        <v>10</v>
      </c>
      <c r="W12" s="997">
        <f t="shared" si="1"/>
        <v>3446</v>
      </c>
      <c r="X12" s="4"/>
      <c r="Y12" s="5"/>
    </row>
    <row r="13" spans="2:25" ht="27" customHeight="1">
      <c r="B13" s="2"/>
      <c r="C13" s="2192" t="s">
        <v>281</v>
      </c>
      <c r="D13" s="1623" t="s">
        <v>22</v>
      </c>
      <c r="E13" s="1624"/>
      <c r="F13" s="444">
        <v>182</v>
      </c>
      <c r="G13" s="552">
        <v>311</v>
      </c>
      <c r="H13" s="444">
        <v>588</v>
      </c>
      <c r="I13" s="444">
        <v>1164</v>
      </c>
      <c r="J13" s="444">
        <f aca="true" t="shared" si="2" ref="J13:J18">SUM(H13:I13)</f>
        <v>1752</v>
      </c>
      <c r="K13" s="444"/>
      <c r="L13" s="444">
        <v>1617</v>
      </c>
      <c r="M13" s="444">
        <v>228</v>
      </c>
      <c r="N13" s="444">
        <f aca="true" t="shared" si="3" ref="N13:N18">SUM(K13:M13)</f>
        <v>1845</v>
      </c>
      <c r="O13" s="444">
        <v>278</v>
      </c>
      <c r="P13" s="552">
        <v>442</v>
      </c>
      <c r="Q13" s="444">
        <v>1508</v>
      </c>
      <c r="R13" s="472">
        <v>2588</v>
      </c>
      <c r="S13" s="472">
        <f aca="true" t="shared" si="4" ref="S13:S18">SUM(Q13:R13)</f>
        <v>4096</v>
      </c>
      <c r="T13" s="472"/>
      <c r="U13" s="472">
        <v>1506</v>
      </c>
      <c r="V13" s="472">
        <v>288</v>
      </c>
      <c r="W13" s="473">
        <f aca="true" t="shared" si="5" ref="W13:W18">SUM(T13:V13)</f>
        <v>1794</v>
      </c>
      <c r="X13" s="4"/>
      <c r="Y13" s="5"/>
    </row>
    <row r="14" spans="1:25" ht="27" customHeight="1">
      <c r="A14" s="236"/>
      <c r="B14" s="237"/>
      <c r="C14" s="1638"/>
      <c r="D14" s="1616" t="s">
        <v>588</v>
      </c>
      <c r="E14" s="1617"/>
      <c r="F14" s="509">
        <v>8</v>
      </c>
      <c r="G14" s="509">
        <v>11</v>
      </c>
      <c r="H14" s="509">
        <v>6</v>
      </c>
      <c r="I14" s="509">
        <v>142</v>
      </c>
      <c r="J14" s="509">
        <f t="shared" si="2"/>
        <v>148</v>
      </c>
      <c r="K14" s="510"/>
      <c r="L14" s="510">
        <v>102</v>
      </c>
      <c r="M14" s="510"/>
      <c r="N14" s="510">
        <f t="shared" si="3"/>
        <v>102</v>
      </c>
      <c r="O14" s="509">
        <v>16</v>
      </c>
      <c r="P14" s="509">
        <v>23</v>
      </c>
      <c r="Q14" s="509">
        <v>157</v>
      </c>
      <c r="R14" s="472">
        <v>318</v>
      </c>
      <c r="S14" s="472">
        <f t="shared" si="4"/>
        <v>475</v>
      </c>
      <c r="T14" s="472"/>
      <c r="U14" s="472">
        <v>70</v>
      </c>
      <c r="V14" s="472"/>
      <c r="W14" s="473">
        <f t="shared" si="5"/>
        <v>70</v>
      </c>
      <c r="X14" s="4"/>
      <c r="Y14" s="5"/>
    </row>
    <row r="15" spans="2:25" ht="27" customHeight="1">
      <c r="B15" s="2"/>
      <c r="C15" s="1638"/>
      <c r="D15" s="1616" t="s">
        <v>41</v>
      </c>
      <c r="E15" s="1617"/>
      <c r="F15" s="444">
        <v>29</v>
      </c>
      <c r="G15" s="444">
        <v>35</v>
      </c>
      <c r="H15" s="444">
        <v>606</v>
      </c>
      <c r="I15" s="444">
        <v>1135</v>
      </c>
      <c r="J15" s="444">
        <f t="shared" si="2"/>
        <v>1741</v>
      </c>
      <c r="K15" s="474"/>
      <c r="L15" s="474">
        <v>409</v>
      </c>
      <c r="M15" s="474"/>
      <c r="N15" s="510">
        <f t="shared" si="3"/>
        <v>409</v>
      </c>
      <c r="O15" s="444">
        <v>59</v>
      </c>
      <c r="P15" s="444">
        <v>75</v>
      </c>
      <c r="Q15" s="444">
        <v>592</v>
      </c>
      <c r="R15" s="472">
        <v>888</v>
      </c>
      <c r="S15" s="472">
        <f t="shared" si="4"/>
        <v>1480</v>
      </c>
      <c r="T15" s="472"/>
      <c r="U15" s="472">
        <v>700</v>
      </c>
      <c r="V15" s="472"/>
      <c r="W15" s="473">
        <f t="shared" si="5"/>
        <v>700</v>
      </c>
      <c r="X15" s="4"/>
      <c r="Y15" s="5"/>
    </row>
    <row r="16" spans="2:25" ht="27" customHeight="1">
      <c r="B16" s="2"/>
      <c r="C16" s="1638"/>
      <c r="D16" s="1616" t="s">
        <v>42</v>
      </c>
      <c r="E16" s="1617"/>
      <c r="F16" s="444">
        <v>19</v>
      </c>
      <c r="G16" s="444">
        <v>28</v>
      </c>
      <c r="H16" s="444">
        <v>36</v>
      </c>
      <c r="I16" s="444">
        <v>324</v>
      </c>
      <c r="J16" s="444">
        <f t="shared" si="2"/>
        <v>360</v>
      </c>
      <c r="K16" s="474">
        <v>1033</v>
      </c>
      <c r="L16" s="474">
        <v>517</v>
      </c>
      <c r="M16" s="474"/>
      <c r="N16" s="474">
        <f t="shared" si="3"/>
        <v>1550</v>
      </c>
      <c r="O16" s="444">
        <v>20</v>
      </c>
      <c r="P16" s="444">
        <v>30</v>
      </c>
      <c r="Q16" s="444">
        <v>40</v>
      </c>
      <c r="R16" s="472">
        <v>320</v>
      </c>
      <c r="S16" s="472">
        <f t="shared" si="4"/>
        <v>360</v>
      </c>
      <c r="T16" s="472">
        <v>1002</v>
      </c>
      <c r="U16" s="472">
        <v>501</v>
      </c>
      <c r="V16" s="472"/>
      <c r="W16" s="473">
        <f t="shared" si="5"/>
        <v>1503</v>
      </c>
      <c r="X16" s="4"/>
      <c r="Y16" s="5"/>
    </row>
    <row r="17" spans="2:25" ht="27" customHeight="1">
      <c r="B17" s="2"/>
      <c r="C17" s="1638"/>
      <c r="D17" s="1616" t="s">
        <v>51</v>
      </c>
      <c r="E17" s="1617" t="s">
        <v>24</v>
      </c>
      <c r="F17" s="509">
        <v>4</v>
      </c>
      <c r="G17" s="509">
        <v>5</v>
      </c>
      <c r="H17" s="509">
        <v>65</v>
      </c>
      <c r="I17" s="509">
        <v>33</v>
      </c>
      <c r="J17" s="444">
        <f t="shared" si="2"/>
        <v>98</v>
      </c>
      <c r="K17" s="510"/>
      <c r="L17" s="510">
        <v>135</v>
      </c>
      <c r="M17" s="510"/>
      <c r="N17" s="474">
        <f t="shared" si="3"/>
        <v>135</v>
      </c>
      <c r="O17" s="509">
        <v>4</v>
      </c>
      <c r="P17" s="509">
        <v>7</v>
      </c>
      <c r="Q17" s="509">
        <v>95</v>
      </c>
      <c r="R17" s="472">
        <v>108</v>
      </c>
      <c r="S17" s="472">
        <f t="shared" si="4"/>
        <v>203</v>
      </c>
      <c r="T17" s="472"/>
      <c r="U17" s="472">
        <v>200</v>
      </c>
      <c r="V17" s="472"/>
      <c r="W17" s="473">
        <f t="shared" si="5"/>
        <v>200</v>
      </c>
      <c r="X17" s="4"/>
      <c r="Y17" s="5"/>
    </row>
    <row r="18" spans="2:25" ht="27" customHeight="1" thickBot="1">
      <c r="B18" s="2"/>
      <c r="C18" s="1638"/>
      <c r="D18" s="1625" t="s">
        <v>52</v>
      </c>
      <c r="E18" s="1626" t="s">
        <v>24</v>
      </c>
      <c r="F18" s="945"/>
      <c r="G18" s="945"/>
      <c r="H18" s="945"/>
      <c r="I18" s="945"/>
      <c r="J18" s="998">
        <f t="shared" si="2"/>
        <v>0</v>
      </c>
      <c r="K18" s="945"/>
      <c r="L18" s="945"/>
      <c r="M18" s="945"/>
      <c r="N18" s="998">
        <f t="shared" si="3"/>
        <v>0</v>
      </c>
      <c r="O18" s="945"/>
      <c r="P18" s="945"/>
      <c r="Q18" s="945"/>
      <c r="R18" s="999"/>
      <c r="S18" s="999">
        <f t="shared" si="4"/>
        <v>0</v>
      </c>
      <c r="T18" s="999"/>
      <c r="U18" s="999"/>
      <c r="V18" s="999"/>
      <c r="W18" s="864">
        <f t="shared" si="5"/>
        <v>0</v>
      </c>
      <c r="X18" s="4"/>
      <c r="Y18" s="5"/>
    </row>
    <row r="19" spans="2:25" ht="27" customHeight="1" thickBot="1" thickTop="1">
      <c r="B19" s="2"/>
      <c r="C19" s="2204"/>
      <c r="D19" s="2205" t="s">
        <v>20</v>
      </c>
      <c r="E19" s="2206"/>
      <c r="F19" s="996">
        <f aca="true" t="shared" si="6" ref="F19:W19">SUM(F13:F18)</f>
        <v>242</v>
      </c>
      <c r="G19" s="996">
        <f t="shared" si="6"/>
        <v>390</v>
      </c>
      <c r="H19" s="996">
        <f t="shared" si="6"/>
        <v>1301</v>
      </c>
      <c r="I19" s="996">
        <f t="shared" si="6"/>
        <v>2798</v>
      </c>
      <c r="J19" s="996">
        <f t="shared" si="6"/>
        <v>4099</v>
      </c>
      <c r="K19" s="996">
        <f t="shared" si="6"/>
        <v>1033</v>
      </c>
      <c r="L19" s="996">
        <f t="shared" si="6"/>
        <v>2780</v>
      </c>
      <c r="M19" s="996">
        <f t="shared" si="6"/>
        <v>228</v>
      </c>
      <c r="N19" s="1000">
        <f t="shared" si="6"/>
        <v>4041</v>
      </c>
      <c r="O19" s="996">
        <f t="shared" si="6"/>
        <v>377</v>
      </c>
      <c r="P19" s="996">
        <f t="shared" si="6"/>
        <v>577</v>
      </c>
      <c r="Q19" s="996">
        <f t="shared" si="6"/>
        <v>2392</v>
      </c>
      <c r="R19" s="996">
        <f t="shared" si="6"/>
        <v>4222</v>
      </c>
      <c r="S19" s="996">
        <f t="shared" si="6"/>
        <v>6614</v>
      </c>
      <c r="T19" s="996">
        <f t="shared" si="6"/>
        <v>1002</v>
      </c>
      <c r="U19" s="996">
        <f t="shared" si="6"/>
        <v>2977</v>
      </c>
      <c r="V19" s="996">
        <f t="shared" si="6"/>
        <v>288</v>
      </c>
      <c r="W19" s="1001">
        <f t="shared" si="6"/>
        <v>4267</v>
      </c>
      <c r="X19" s="4"/>
      <c r="Y19" s="5"/>
    </row>
    <row r="20" spans="2:25" ht="27" customHeight="1">
      <c r="B20" s="2"/>
      <c r="C20" s="2192" t="s">
        <v>283</v>
      </c>
      <c r="D20" s="1623" t="s">
        <v>25</v>
      </c>
      <c r="E20" s="1624"/>
      <c r="F20" s="509">
        <v>58</v>
      </c>
      <c r="G20" s="509">
        <v>167</v>
      </c>
      <c r="H20" s="509">
        <v>552</v>
      </c>
      <c r="I20" s="509">
        <v>970</v>
      </c>
      <c r="J20" s="509">
        <f aca="true" t="shared" si="7" ref="J20:J26">SUM(H20:I20)</f>
        <v>1522</v>
      </c>
      <c r="K20" s="517"/>
      <c r="L20" s="517">
        <v>785</v>
      </c>
      <c r="M20" s="517"/>
      <c r="N20" s="517">
        <f>SUM(K20:M20)</f>
        <v>785</v>
      </c>
      <c r="O20" s="509">
        <v>73</v>
      </c>
      <c r="P20" s="509">
        <v>188</v>
      </c>
      <c r="Q20" s="509">
        <v>587</v>
      </c>
      <c r="R20" s="472">
        <v>1502</v>
      </c>
      <c r="S20" s="472">
        <f aca="true" t="shared" si="8" ref="S20:S26">SUM(Q20:R20)</f>
        <v>2089</v>
      </c>
      <c r="T20" s="472"/>
      <c r="U20" s="472">
        <v>885</v>
      </c>
      <c r="V20" s="472"/>
      <c r="W20" s="473">
        <f>SUM(T20:V20)</f>
        <v>885</v>
      </c>
      <c r="X20" s="4"/>
      <c r="Y20" s="5"/>
    </row>
    <row r="21" spans="2:25" ht="27" customHeight="1">
      <c r="B21" s="2"/>
      <c r="C21" s="2193"/>
      <c r="D21" s="1616" t="s">
        <v>26</v>
      </c>
      <c r="E21" s="1617"/>
      <c r="F21" s="444">
        <v>71</v>
      </c>
      <c r="G21" s="444">
        <v>207</v>
      </c>
      <c r="H21" s="444">
        <v>563</v>
      </c>
      <c r="I21" s="444">
        <v>985</v>
      </c>
      <c r="J21" s="444">
        <f t="shared" si="7"/>
        <v>1548</v>
      </c>
      <c r="K21" s="474"/>
      <c r="L21" s="474">
        <v>572</v>
      </c>
      <c r="M21" s="474">
        <v>310</v>
      </c>
      <c r="N21" s="474">
        <f>SUM(K21:M21)</f>
        <v>882</v>
      </c>
      <c r="O21" s="444">
        <v>114</v>
      </c>
      <c r="P21" s="444">
        <v>333</v>
      </c>
      <c r="Q21" s="444">
        <v>1256</v>
      </c>
      <c r="R21" s="472">
        <v>2012</v>
      </c>
      <c r="S21" s="472">
        <f t="shared" si="8"/>
        <v>3268</v>
      </c>
      <c r="T21" s="472"/>
      <c r="U21" s="472">
        <v>857</v>
      </c>
      <c r="V21" s="472">
        <v>433</v>
      </c>
      <c r="W21" s="473">
        <f>SUM(T21:V21)</f>
        <v>1290</v>
      </c>
      <c r="X21" s="4"/>
      <c r="Y21" s="5"/>
    </row>
    <row r="22" spans="2:25" ht="27" customHeight="1">
      <c r="B22" s="2"/>
      <c r="C22" s="2193"/>
      <c r="D22" s="1616" t="s">
        <v>43</v>
      </c>
      <c r="E22" s="1617"/>
      <c r="F22" s="444">
        <v>17</v>
      </c>
      <c r="G22" s="444">
        <v>35</v>
      </c>
      <c r="H22" s="444">
        <v>205</v>
      </c>
      <c r="I22" s="444">
        <v>236</v>
      </c>
      <c r="J22" s="444">
        <f t="shared" si="7"/>
        <v>441</v>
      </c>
      <c r="K22" s="474">
        <v>1053</v>
      </c>
      <c r="L22" s="474">
        <v>571</v>
      </c>
      <c r="M22" s="474">
        <v>58</v>
      </c>
      <c r="N22" s="474">
        <f>SUM(K22:M22)</f>
        <v>1682</v>
      </c>
      <c r="O22" s="444">
        <v>24</v>
      </c>
      <c r="P22" s="444">
        <v>54</v>
      </c>
      <c r="Q22" s="444">
        <v>211</v>
      </c>
      <c r="R22" s="472">
        <v>318</v>
      </c>
      <c r="S22" s="472">
        <f t="shared" si="8"/>
        <v>529</v>
      </c>
      <c r="T22" s="472">
        <v>1242</v>
      </c>
      <c r="U22" s="472">
        <v>700</v>
      </c>
      <c r="V22" s="472">
        <v>111</v>
      </c>
      <c r="W22" s="473">
        <f>SUM(T22:V22)</f>
        <v>2053</v>
      </c>
      <c r="X22" s="4"/>
      <c r="Y22" s="5"/>
    </row>
    <row r="23" spans="2:25" ht="27" customHeight="1">
      <c r="B23" s="2"/>
      <c r="C23" s="2193"/>
      <c r="D23" s="1616" t="s">
        <v>44</v>
      </c>
      <c r="E23" s="1617"/>
      <c r="F23" s="444">
        <v>3</v>
      </c>
      <c r="G23" s="444">
        <v>180</v>
      </c>
      <c r="H23" s="444">
        <v>12</v>
      </c>
      <c r="I23" s="444">
        <v>42</v>
      </c>
      <c r="J23" s="444">
        <f t="shared" si="7"/>
        <v>54</v>
      </c>
      <c r="K23" s="474"/>
      <c r="L23" s="474">
        <v>76</v>
      </c>
      <c r="M23" s="474"/>
      <c r="N23" s="474">
        <f>SUM(K23:M23)</f>
        <v>76</v>
      </c>
      <c r="O23" s="444">
        <v>4</v>
      </c>
      <c r="P23" s="444">
        <v>240</v>
      </c>
      <c r="Q23" s="444">
        <v>15</v>
      </c>
      <c r="R23" s="472">
        <v>50</v>
      </c>
      <c r="S23" s="472">
        <f t="shared" si="8"/>
        <v>65</v>
      </c>
      <c r="T23" s="472"/>
      <c r="U23" s="472">
        <v>102</v>
      </c>
      <c r="V23" s="472"/>
      <c r="W23" s="473">
        <f>SUM(T23:V23)</f>
        <v>102</v>
      </c>
      <c r="X23" s="4"/>
      <c r="Y23" s="5"/>
    </row>
    <row r="24" spans="2:25" ht="27" customHeight="1">
      <c r="B24" s="2"/>
      <c r="C24" s="2193"/>
      <c r="D24" s="1616" t="s">
        <v>53</v>
      </c>
      <c r="E24" s="1617"/>
      <c r="F24" s="444"/>
      <c r="G24" s="444"/>
      <c r="H24" s="444"/>
      <c r="I24" s="444"/>
      <c r="J24" s="444">
        <f t="shared" si="7"/>
        <v>0</v>
      </c>
      <c r="K24" s="474"/>
      <c r="L24" s="474"/>
      <c r="M24" s="474"/>
      <c r="N24" s="474">
        <v>0</v>
      </c>
      <c r="O24" s="444"/>
      <c r="P24" s="444"/>
      <c r="Q24" s="444"/>
      <c r="R24" s="472"/>
      <c r="S24" s="472">
        <f t="shared" si="8"/>
        <v>0</v>
      </c>
      <c r="T24" s="472"/>
      <c r="U24" s="472"/>
      <c r="V24" s="472"/>
      <c r="W24" s="473">
        <v>0</v>
      </c>
      <c r="X24" s="4"/>
      <c r="Y24" s="5"/>
    </row>
    <row r="25" spans="2:25" ht="27" customHeight="1">
      <c r="B25" s="2"/>
      <c r="C25" s="2193"/>
      <c r="D25" s="1623" t="s">
        <v>27</v>
      </c>
      <c r="E25" s="1624"/>
      <c r="F25" s="444">
        <v>38</v>
      </c>
      <c r="G25" s="444">
        <v>91</v>
      </c>
      <c r="H25" s="444">
        <v>290</v>
      </c>
      <c r="I25" s="444">
        <v>459</v>
      </c>
      <c r="J25" s="444">
        <f t="shared" si="7"/>
        <v>749</v>
      </c>
      <c r="K25" s="444"/>
      <c r="L25" s="444">
        <v>68</v>
      </c>
      <c r="M25" s="444"/>
      <c r="N25" s="444">
        <f>SUM(K25:M25)</f>
        <v>68</v>
      </c>
      <c r="O25" s="444">
        <v>29</v>
      </c>
      <c r="P25" s="444">
        <v>84</v>
      </c>
      <c r="Q25" s="444">
        <v>219</v>
      </c>
      <c r="R25" s="472">
        <v>465</v>
      </c>
      <c r="S25" s="472">
        <f t="shared" si="8"/>
        <v>684</v>
      </c>
      <c r="T25" s="472"/>
      <c r="U25" s="472">
        <v>51</v>
      </c>
      <c r="V25" s="472"/>
      <c r="W25" s="473">
        <f>SUM(T25:V25)</f>
        <v>51</v>
      </c>
      <c r="X25" s="4"/>
      <c r="Y25" s="5"/>
    </row>
    <row r="26" spans="2:25" ht="27" customHeight="1">
      <c r="B26" s="2"/>
      <c r="C26" s="2193"/>
      <c r="D26" s="1616" t="s">
        <v>54</v>
      </c>
      <c r="E26" s="1617"/>
      <c r="F26" s="444"/>
      <c r="G26" s="444"/>
      <c r="H26" s="444"/>
      <c r="I26" s="444"/>
      <c r="J26" s="444">
        <f t="shared" si="7"/>
        <v>0</v>
      </c>
      <c r="K26" s="474"/>
      <c r="L26" s="474"/>
      <c r="M26" s="474"/>
      <c r="N26" s="444">
        <v>0</v>
      </c>
      <c r="O26" s="444"/>
      <c r="P26" s="444"/>
      <c r="Q26" s="444"/>
      <c r="R26" s="472"/>
      <c r="S26" s="472">
        <f t="shared" si="8"/>
        <v>0</v>
      </c>
      <c r="T26" s="472"/>
      <c r="U26" s="472"/>
      <c r="V26" s="472"/>
      <c r="W26" s="473">
        <v>0</v>
      </c>
      <c r="X26" s="4"/>
      <c r="Y26" s="5"/>
    </row>
    <row r="27" spans="2:25" ht="27" customHeight="1">
      <c r="B27" s="2"/>
      <c r="C27" s="2193"/>
      <c r="D27" s="1616" t="s">
        <v>45</v>
      </c>
      <c r="E27" s="1617"/>
      <c r="F27" s="444">
        <v>11</v>
      </c>
      <c r="G27" s="444">
        <v>27</v>
      </c>
      <c r="H27" s="444">
        <v>66</v>
      </c>
      <c r="I27" s="444">
        <v>92</v>
      </c>
      <c r="J27" s="444">
        <f>SUM(H27:I27)</f>
        <v>158</v>
      </c>
      <c r="K27" s="474">
        <v>83</v>
      </c>
      <c r="L27" s="474"/>
      <c r="M27" s="474">
        <v>18</v>
      </c>
      <c r="N27" s="474">
        <f>SUM(K27:M27)</f>
        <v>101</v>
      </c>
      <c r="O27" s="444">
        <v>19</v>
      </c>
      <c r="P27" s="444">
        <v>65</v>
      </c>
      <c r="Q27" s="444">
        <v>93</v>
      </c>
      <c r="R27" s="472">
        <v>108</v>
      </c>
      <c r="S27" s="472">
        <f>SUM(Q27:R27)</f>
        <v>201</v>
      </c>
      <c r="T27" s="472">
        <v>83</v>
      </c>
      <c r="U27" s="472">
        <v>80</v>
      </c>
      <c r="V27" s="472">
        <v>18</v>
      </c>
      <c r="W27" s="473">
        <f>SUM(T27:V27)</f>
        <v>181</v>
      </c>
      <c r="X27" s="4"/>
      <c r="Y27" s="5"/>
    </row>
    <row r="28" spans="2:25" ht="27" customHeight="1" thickBot="1">
      <c r="B28" s="2"/>
      <c r="C28" s="2193"/>
      <c r="D28" s="1625" t="s">
        <v>46</v>
      </c>
      <c r="E28" s="1626"/>
      <c r="F28" s="998">
        <v>72</v>
      </c>
      <c r="G28" s="998">
        <v>129</v>
      </c>
      <c r="H28" s="998">
        <v>120</v>
      </c>
      <c r="I28" s="998">
        <v>422</v>
      </c>
      <c r="J28" s="998">
        <f>SUM(H28:I28)</f>
        <v>542</v>
      </c>
      <c r="K28" s="998"/>
      <c r="L28" s="998">
        <v>765</v>
      </c>
      <c r="M28" s="998"/>
      <c r="N28" s="998">
        <f>SUM(K28:M28)</f>
        <v>765</v>
      </c>
      <c r="O28" s="998">
        <v>88</v>
      </c>
      <c r="P28" s="998">
        <v>148</v>
      </c>
      <c r="Q28" s="998">
        <v>229</v>
      </c>
      <c r="R28" s="999">
        <v>382</v>
      </c>
      <c r="S28" s="999">
        <f>SUM(Q28:R28)</f>
        <v>611</v>
      </c>
      <c r="T28" s="999"/>
      <c r="U28" s="999">
        <v>958</v>
      </c>
      <c r="V28" s="999"/>
      <c r="W28" s="864">
        <f>SUM(T28:V28)</f>
        <v>958</v>
      </c>
      <c r="X28" s="4"/>
      <c r="Y28" s="5"/>
    </row>
    <row r="29" spans="2:25" ht="27" customHeight="1" thickBot="1" thickTop="1">
      <c r="B29" s="2"/>
      <c r="C29" s="2194"/>
      <c r="D29" s="2190" t="s">
        <v>20</v>
      </c>
      <c r="E29" s="2191"/>
      <c r="F29" s="996">
        <f>SUM(F20:F28)</f>
        <v>270</v>
      </c>
      <c r="G29" s="996">
        <f>SUM(G20:G28)</f>
        <v>836</v>
      </c>
      <c r="H29" s="996">
        <f>SUM(H20:H28)</f>
        <v>1808</v>
      </c>
      <c r="I29" s="996">
        <f>SUM(I20:I28)</f>
        <v>3206</v>
      </c>
      <c r="J29" s="996">
        <f>SUM(J20:J28)</f>
        <v>5014</v>
      </c>
      <c r="K29" s="996">
        <f aca="true" t="shared" si="9" ref="K29:S29">SUM(K20:K28)</f>
        <v>1136</v>
      </c>
      <c r="L29" s="996">
        <f t="shared" si="9"/>
        <v>2837</v>
      </c>
      <c r="M29" s="996">
        <f t="shared" si="9"/>
        <v>386</v>
      </c>
      <c r="N29" s="996">
        <f t="shared" si="9"/>
        <v>4359</v>
      </c>
      <c r="O29" s="996">
        <f t="shared" si="9"/>
        <v>351</v>
      </c>
      <c r="P29" s="996">
        <f t="shared" si="9"/>
        <v>1112</v>
      </c>
      <c r="Q29" s="996">
        <f t="shared" si="9"/>
        <v>2610</v>
      </c>
      <c r="R29" s="996">
        <f t="shared" si="9"/>
        <v>4837</v>
      </c>
      <c r="S29" s="996">
        <f t="shared" si="9"/>
        <v>7447</v>
      </c>
      <c r="T29" s="996">
        <f>SUM(T20:T28)</f>
        <v>1325</v>
      </c>
      <c r="U29" s="996">
        <f>SUM(U20:U28)</f>
        <v>3633</v>
      </c>
      <c r="V29" s="996">
        <f>SUM(V20:V28)</f>
        <v>562</v>
      </c>
      <c r="W29" s="1002">
        <f>SUM(W20:W28)</f>
        <v>5520</v>
      </c>
      <c r="X29" s="4"/>
      <c r="Y29" s="5"/>
    </row>
    <row r="30" spans="2:24" s="795" customFormat="1" ht="21" customHeight="1">
      <c r="B30" s="7"/>
      <c r="D30" s="796"/>
      <c r="E30" s="796"/>
      <c r="F30" s="2188" t="s">
        <v>1360</v>
      </c>
      <c r="G30" s="2188"/>
      <c r="H30" s="2188"/>
      <c r="I30" s="2188"/>
      <c r="J30" s="2188"/>
      <c r="K30" s="2188"/>
      <c r="L30" s="2188"/>
      <c r="M30" s="2188"/>
      <c r="N30" s="2188"/>
      <c r="O30" s="1131" t="s">
        <v>1361</v>
      </c>
      <c r="P30" s="1132"/>
      <c r="Q30" s="1132"/>
      <c r="R30" s="1132"/>
      <c r="S30" s="1132"/>
      <c r="T30" s="1132"/>
      <c r="U30" s="1132"/>
      <c r="V30" s="1132"/>
      <c r="W30" s="1132"/>
      <c r="X30" s="7"/>
    </row>
    <row r="31" spans="4:23" s="795" customFormat="1" ht="21" customHeight="1" thickBot="1">
      <c r="D31" s="797"/>
      <c r="F31" s="7"/>
      <c r="G31" s="7"/>
      <c r="H31" s="7"/>
      <c r="I31" s="7"/>
      <c r="J31" s="7"/>
      <c r="K31" s="799"/>
      <c r="L31" s="799"/>
      <c r="M31" s="799"/>
      <c r="N31" s="799"/>
      <c r="O31" s="2189"/>
      <c r="P31" s="2189"/>
      <c r="Q31" s="2189"/>
      <c r="R31" s="2189"/>
      <c r="S31" s="2189"/>
      <c r="T31" s="2189"/>
      <c r="U31" s="2189"/>
      <c r="V31" s="2189"/>
      <c r="W31" s="2189"/>
    </row>
  </sheetData>
  <sheetProtection/>
  <mergeCells count="40">
    <mergeCell ref="D11:E11"/>
    <mergeCell ref="D12:E12"/>
    <mergeCell ref="F3:N3"/>
    <mergeCell ref="O3:W3"/>
    <mergeCell ref="F4:F5"/>
    <mergeCell ref="G4:G5"/>
    <mergeCell ref="H4:J4"/>
    <mergeCell ref="O4:O5"/>
    <mergeCell ref="P4:P5"/>
    <mergeCell ref="Q4:S4"/>
    <mergeCell ref="D16:E16"/>
    <mergeCell ref="D17:E17"/>
    <mergeCell ref="D18:E18"/>
    <mergeCell ref="D19:E19"/>
    <mergeCell ref="C6:E6"/>
    <mergeCell ref="C7:C12"/>
    <mergeCell ref="D7:E7"/>
    <mergeCell ref="D8:E8"/>
    <mergeCell ref="D9:E9"/>
    <mergeCell ref="D10:E10"/>
    <mergeCell ref="D24:E24"/>
    <mergeCell ref="D25:E25"/>
    <mergeCell ref="D26:E26"/>
    <mergeCell ref="D27:E27"/>
    <mergeCell ref="C3:E5"/>
    <mergeCell ref="D28:E28"/>
    <mergeCell ref="C13:C19"/>
    <mergeCell ref="D13:E13"/>
    <mergeCell ref="D14:E14"/>
    <mergeCell ref="D15:E15"/>
    <mergeCell ref="T4:W4"/>
    <mergeCell ref="K4:N4"/>
    <mergeCell ref="F30:N30"/>
    <mergeCell ref="O31:W31"/>
    <mergeCell ref="D29:E29"/>
    <mergeCell ref="C20:C29"/>
    <mergeCell ref="D20:E20"/>
    <mergeCell ref="D21:E21"/>
    <mergeCell ref="D22:E22"/>
    <mergeCell ref="D23:E23"/>
  </mergeCells>
  <dataValidations count="1">
    <dataValidation allowBlank="1" showInputMessage="1" showErrorMessage="1" sqref="F6:W29"/>
  </dataValidations>
  <printOptions/>
  <pageMargins left="0.7086614173228347" right="0.1968503937007874" top="1.062992125984252" bottom="0.1968503937007874" header="0.7874015748031497" footer="0.3937007874015748"/>
  <pageSetup firstPageNumber="41" useFirstPageNumber="1" horizontalDpi="600" verticalDpi="600" orientation="portrait" pageOrder="overThenDown" paperSize="9" scale="99" r:id="rId2"/>
  <headerFooter scaleWithDoc="0" alignWithMargins="0">
    <oddHeader>&amp;L&amp;"ＭＳ Ｐゴシック,太字"11　家庭教育に関する講座開設状況</oddHeader>
    <oddFooter>&amp;C&amp;12&amp;P</oddFooter>
  </headerFooter>
  <colBreaks count="1" manualBreakCount="1">
    <brk id="14" min="2" max="30" man="1"/>
  </colBreaks>
  <drawing r:id="rId1"/>
</worksheet>
</file>

<file path=xl/worksheets/sheet15.xml><?xml version="1.0" encoding="utf-8"?>
<worksheet xmlns="http://schemas.openxmlformats.org/spreadsheetml/2006/main" xmlns:r="http://schemas.openxmlformats.org/officeDocument/2006/relationships">
  <dimension ref="A1:N29"/>
  <sheetViews>
    <sheetView showZeros="0" view="pageBreakPreview" zoomScale="120" zoomScaleNormal="120" zoomScaleSheetLayoutView="120" zoomScalePageLayoutView="0" workbookViewId="0" topLeftCell="A1">
      <pane ySplit="4" topLeftCell="A5" activePane="bottomLeft" state="frozen"/>
      <selection pane="topLeft" activeCell="K13" sqref="K13"/>
      <selection pane="bottomLeft" activeCell="K13" sqref="K13"/>
    </sheetView>
  </sheetViews>
  <sheetFormatPr defaultColWidth="9.00390625" defaultRowHeight="13.5"/>
  <cols>
    <col min="1" max="1" width="2.875" style="18" customWidth="1"/>
    <col min="2" max="2" width="11.25390625" style="18" customWidth="1"/>
    <col min="3" max="14" width="6.625" style="18" customWidth="1"/>
    <col min="15" max="16384" width="9.00390625" style="18" customWidth="1"/>
  </cols>
  <sheetData>
    <row r="1" spans="1:14" s="42" customFormat="1" ht="22.5" customHeight="1">
      <c r="A1" s="2236" t="s">
        <v>204</v>
      </c>
      <c r="B1" s="2237"/>
      <c r="C1" s="2242" t="s">
        <v>1396</v>
      </c>
      <c r="D1" s="2220"/>
      <c r="E1" s="2221"/>
      <c r="F1" s="2221"/>
      <c r="G1" s="2221"/>
      <c r="H1" s="2222"/>
      <c r="I1" s="2219" t="s">
        <v>1395</v>
      </c>
      <c r="J1" s="2220"/>
      <c r="K1" s="2221"/>
      <c r="L1" s="2221"/>
      <c r="M1" s="2221"/>
      <c r="N1" s="2222"/>
    </row>
    <row r="2" spans="1:14" s="42" customFormat="1" ht="22.5" customHeight="1">
      <c r="A2" s="2238"/>
      <c r="B2" s="2239"/>
      <c r="C2" s="2223" t="s">
        <v>90</v>
      </c>
      <c r="D2" s="2224"/>
      <c r="E2" s="2224"/>
      <c r="F2" s="2224"/>
      <c r="G2" s="2224"/>
      <c r="H2" s="2225"/>
      <c r="I2" s="2226" t="s">
        <v>90</v>
      </c>
      <c r="J2" s="2224"/>
      <c r="K2" s="2224"/>
      <c r="L2" s="2224"/>
      <c r="M2" s="2224"/>
      <c r="N2" s="2225"/>
    </row>
    <row r="3" spans="1:14" s="42" customFormat="1" ht="22.5" customHeight="1">
      <c r="A3" s="2238"/>
      <c r="B3" s="2239"/>
      <c r="C3" s="800" t="s">
        <v>759</v>
      </c>
      <c r="D3" s="800" t="s">
        <v>198</v>
      </c>
      <c r="E3" s="2227" t="s">
        <v>693</v>
      </c>
      <c r="F3" s="2227"/>
      <c r="G3" s="2227"/>
      <c r="H3" s="790" t="s">
        <v>760</v>
      </c>
      <c r="I3" s="800" t="s">
        <v>759</v>
      </c>
      <c r="J3" s="800" t="s">
        <v>198</v>
      </c>
      <c r="K3" s="2227" t="s">
        <v>693</v>
      </c>
      <c r="L3" s="2227"/>
      <c r="M3" s="2227"/>
      <c r="N3" s="790" t="s">
        <v>760</v>
      </c>
    </row>
    <row r="4" spans="1:14" s="42" customFormat="1" ht="22.5" customHeight="1" thickBot="1">
      <c r="A4" s="2240"/>
      <c r="B4" s="2241"/>
      <c r="C4" s="801" t="s">
        <v>762</v>
      </c>
      <c r="D4" s="801" t="s">
        <v>199</v>
      </c>
      <c r="E4" s="277" t="s">
        <v>189</v>
      </c>
      <c r="F4" s="277" t="s">
        <v>190</v>
      </c>
      <c r="G4" s="277" t="s">
        <v>96</v>
      </c>
      <c r="H4" s="802" t="s">
        <v>761</v>
      </c>
      <c r="I4" s="801" t="s">
        <v>762</v>
      </c>
      <c r="J4" s="801" t="s">
        <v>199</v>
      </c>
      <c r="K4" s="277" t="s">
        <v>189</v>
      </c>
      <c r="L4" s="277" t="s">
        <v>190</v>
      </c>
      <c r="M4" s="277" t="s">
        <v>96</v>
      </c>
      <c r="N4" s="802" t="s">
        <v>761</v>
      </c>
    </row>
    <row r="5" spans="1:14" s="42" customFormat="1" ht="27" customHeight="1" thickBot="1">
      <c r="A5" s="2234" t="s">
        <v>205</v>
      </c>
      <c r="B5" s="2235"/>
      <c r="C5" s="623">
        <f aca="true" t="shared" si="0" ref="C5:N5">SUM(C11+C18+C28)</f>
        <v>1071</v>
      </c>
      <c r="D5" s="623">
        <f>SUM(D11+D18+D28)</f>
        <v>1888</v>
      </c>
      <c r="E5" s="623">
        <f t="shared" si="0"/>
        <v>5224</v>
      </c>
      <c r="F5" s="623">
        <f t="shared" si="0"/>
        <v>10771</v>
      </c>
      <c r="G5" s="623">
        <f t="shared" si="0"/>
        <v>15995</v>
      </c>
      <c r="H5" s="624">
        <f t="shared" si="0"/>
        <v>6696</v>
      </c>
      <c r="I5" s="625">
        <f t="shared" si="0"/>
        <v>1745</v>
      </c>
      <c r="J5" s="623">
        <f t="shared" si="0"/>
        <v>3028</v>
      </c>
      <c r="K5" s="623">
        <f t="shared" si="0"/>
        <v>8658</v>
      </c>
      <c r="L5" s="623">
        <f t="shared" si="0"/>
        <v>16982</v>
      </c>
      <c r="M5" s="623">
        <f t="shared" si="0"/>
        <v>25640</v>
      </c>
      <c r="N5" s="624">
        <f t="shared" si="0"/>
        <v>13337</v>
      </c>
    </row>
    <row r="6" spans="1:14" s="42" customFormat="1" ht="27" customHeight="1">
      <c r="A6" s="2231" t="s">
        <v>201</v>
      </c>
      <c r="B6" s="1500" t="s">
        <v>93</v>
      </c>
      <c r="C6" s="626">
        <v>226</v>
      </c>
      <c r="D6" s="626">
        <v>451</v>
      </c>
      <c r="E6" s="627">
        <v>1089</v>
      </c>
      <c r="F6" s="627">
        <v>2295</v>
      </c>
      <c r="G6" s="1526">
        <f>SUM(E6:F6)</f>
        <v>3384</v>
      </c>
      <c r="H6" s="629">
        <v>2971</v>
      </c>
      <c r="I6" s="630">
        <v>199</v>
      </c>
      <c r="J6" s="626">
        <v>451</v>
      </c>
      <c r="K6" s="627">
        <v>1089</v>
      </c>
      <c r="L6" s="627">
        <v>2295</v>
      </c>
      <c r="M6" s="1527">
        <f>SUM(K6:L6)</f>
        <v>3384</v>
      </c>
      <c r="N6" s="629">
        <v>2143</v>
      </c>
    </row>
    <row r="7" spans="1:14" s="42" customFormat="1" ht="27" customHeight="1">
      <c r="A7" s="2232"/>
      <c r="B7" s="1501" t="s">
        <v>97</v>
      </c>
      <c r="C7" s="631">
        <v>84</v>
      </c>
      <c r="D7" s="631">
        <v>146</v>
      </c>
      <c r="E7" s="628">
        <v>229</v>
      </c>
      <c r="F7" s="628">
        <v>517</v>
      </c>
      <c r="G7" s="628">
        <f>SUM(E7:F7)</f>
        <v>746</v>
      </c>
      <c r="H7" s="632">
        <v>128</v>
      </c>
      <c r="I7" s="633">
        <v>140</v>
      </c>
      <c r="J7" s="631">
        <v>266</v>
      </c>
      <c r="K7" s="628">
        <v>226</v>
      </c>
      <c r="L7" s="628">
        <v>434</v>
      </c>
      <c r="M7" s="627">
        <f>SUM(K7:L7)</f>
        <v>660</v>
      </c>
      <c r="N7" s="632">
        <v>433</v>
      </c>
    </row>
    <row r="8" spans="1:14" s="42" customFormat="1" ht="27" customHeight="1">
      <c r="A8" s="2232"/>
      <c r="B8" s="1501" t="s">
        <v>39</v>
      </c>
      <c r="C8" s="631">
        <v>69</v>
      </c>
      <c r="D8" s="631">
        <v>166</v>
      </c>
      <c r="E8" s="628">
        <v>216</v>
      </c>
      <c r="F8" s="628">
        <v>797</v>
      </c>
      <c r="G8" s="628">
        <f>SUM(E8:F8)</f>
        <v>1013</v>
      </c>
      <c r="H8" s="632">
        <v>42</v>
      </c>
      <c r="I8" s="633">
        <v>102</v>
      </c>
      <c r="J8" s="631">
        <v>240</v>
      </c>
      <c r="K8" s="628">
        <v>326</v>
      </c>
      <c r="L8" s="628">
        <v>1260</v>
      </c>
      <c r="M8" s="627">
        <f>SUM(K8:L8)</f>
        <v>1586</v>
      </c>
      <c r="N8" s="632">
        <v>42</v>
      </c>
    </row>
    <row r="9" spans="1:14" s="42" customFormat="1" ht="27" customHeight="1">
      <c r="A9" s="2232"/>
      <c r="B9" s="1502" t="s">
        <v>100</v>
      </c>
      <c r="C9" s="626">
        <v>47</v>
      </c>
      <c r="D9" s="626">
        <v>89</v>
      </c>
      <c r="E9" s="627">
        <v>90</v>
      </c>
      <c r="F9" s="627">
        <v>710</v>
      </c>
      <c r="G9" s="628">
        <f>SUM(E9:F9)</f>
        <v>800</v>
      </c>
      <c r="H9" s="629">
        <v>520</v>
      </c>
      <c r="I9" s="630">
        <v>52</v>
      </c>
      <c r="J9" s="626">
        <v>110</v>
      </c>
      <c r="K9" s="627">
        <v>124</v>
      </c>
      <c r="L9" s="627">
        <v>1002</v>
      </c>
      <c r="M9" s="627">
        <f>SUM(K9:L9)</f>
        <v>1126</v>
      </c>
      <c r="N9" s="629">
        <v>642</v>
      </c>
    </row>
    <row r="10" spans="1:14" s="42" customFormat="1" ht="27" customHeight="1" thickBot="1">
      <c r="A10" s="2232"/>
      <c r="B10" s="1510" t="s">
        <v>101</v>
      </c>
      <c r="C10" s="1446"/>
      <c r="D10" s="1003"/>
      <c r="E10" s="1004"/>
      <c r="F10" s="1004"/>
      <c r="G10" s="1004">
        <f>SUM(E10:F10)</f>
        <v>0</v>
      </c>
      <c r="H10" s="1005"/>
      <c r="I10" s="1006"/>
      <c r="J10" s="1003"/>
      <c r="K10" s="1004"/>
      <c r="L10" s="1004"/>
      <c r="M10" s="1004">
        <f>SUM(K10:L10)</f>
        <v>0</v>
      </c>
      <c r="N10" s="1005"/>
    </row>
    <row r="11" spans="1:14" s="42" customFormat="1" ht="27" customHeight="1" thickBot="1" thickTop="1">
      <c r="A11" s="2233"/>
      <c r="B11" s="1325" t="s">
        <v>193</v>
      </c>
      <c r="C11" s="634">
        <f aca="true" t="shared" si="1" ref="C11:N11">SUM(C6:C10)</f>
        <v>426</v>
      </c>
      <c r="D11" s="634">
        <f>SUM(D6:D10)</f>
        <v>852</v>
      </c>
      <c r="E11" s="634">
        <f t="shared" si="1"/>
        <v>1624</v>
      </c>
      <c r="F11" s="634">
        <f t="shared" si="1"/>
        <v>4319</v>
      </c>
      <c r="G11" s="634">
        <f>G6+G7+G8+G9+G10</f>
        <v>5943</v>
      </c>
      <c r="H11" s="635">
        <f t="shared" si="1"/>
        <v>3661</v>
      </c>
      <c r="I11" s="636">
        <f t="shared" si="1"/>
        <v>493</v>
      </c>
      <c r="J11" s="634">
        <f t="shared" si="1"/>
        <v>1067</v>
      </c>
      <c r="K11" s="634">
        <f t="shared" si="1"/>
        <v>1765</v>
      </c>
      <c r="L11" s="634">
        <f t="shared" si="1"/>
        <v>4991</v>
      </c>
      <c r="M11" s="634">
        <f>SUM(M6:M10)</f>
        <v>6756</v>
      </c>
      <c r="N11" s="635">
        <f t="shared" si="1"/>
        <v>3260</v>
      </c>
    </row>
    <row r="12" spans="1:14" s="42" customFormat="1" ht="27" customHeight="1">
      <c r="A12" s="2228" t="s">
        <v>206</v>
      </c>
      <c r="B12" s="1500" t="s">
        <v>103</v>
      </c>
      <c r="C12" s="626">
        <v>113</v>
      </c>
      <c r="D12" s="626">
        <v>231</v>
      </c>
      <c r="E12" s="627">
        <v>1263</v>
      </c>
      <c r="F12" s="627">
        <v>1888</v>
      </c>
      <c r="G12" s="627">
        <f aca="true" t="shared" si="2" ref="G12:G17">SUM(E12:F12)</f>
        <v>3151</v>
      </c>
      <c r="H12" s="629">
        <v>723</v>
      </c>
      <c r="I12" s="630">
        <v>547</v>
      </c>
      <c r="J12" s="626">
        <v>457</v>
      </c>
      <c r="K12" s="627">
        <v>2388</v>
      </c>
      <c r="L12" s="627">
        <v>3656</v>
      </c>
      <c r="M12" s="627">
        <f aca="true" t="shared" si="3" ref="M12:M17">SUM(K12:L12)</f>
        <v>6044</v>
      </c>
      <c r="N12" s="629">
        <v>3206</v>
      </c>
    </row>
    <row r="13" spans="1:14" s="42" customFormat="1" ht="27" customHeight="1">
      <c r="A13" s="2229"/>
      <c r="B13" s="1501" t="s">
        <v>104</v>
      </c>
      <c r="C13" s="631">
        <v>11</v>
      </c>
      <c r="D13" s="631">
        <v>21</v>
      </c>
      <c r="E13" s="628">
        <v>47</v>
      </c>
      <c r="F13" s="628">
        <v>128</v>
      </c>
      <c r="G13" s="627">
        <f t="shared" si="2"/>
        <v>175</v>
      </c>
      <c r="H13" s="632">
        <v>35</v>
      </c>
      <c r="I13" s="633">
        <v>40</v>
      </c>
      <c r="J13" s="631">
        <v>78</v>
      </c>
      <c r="K13" s="628">
        <v>285</v>
      </c>
      <c r="L13" s="628">
        <v>595</v>
      </c>
      <c r="M13" s="627">
        <f t="shared" si="3"/>
        <v>880</v>
      </c>
      <c r="N13" s="632">
        <v>472</v>
      </c>
    </row>
    <row r="14" spans="1:14" s="42" customFormat="1" ht="27" customHeight="1">
      <c r="A14" s="2229"/>
      <c r="B14" s="1501" t="s">
        <v>105</v>
      </c>
      <c r="C14" s="631">
        <v>13</v>
      </c>
      <c r="D14" s="631">
        <v>28</v>
      </c>
      <c r="E14" s="628">
        <v>48</v>
      </c>
      <c r="F14" s="628">
        <v>172</v>
      </c>
      <c r="G14" s="627">
        <f t="shared" si="2"/>
        <v>220</v>
      </c>
      <c r="H14" s="632">
        <v>77</v>
      </c>
      <c r="I14" s="633">
        <v>39</v>
      </c>
      <c r="J14" s="631">
        <v>102</v>
      </c>
      <c r="K14" s="628">
        <v>75</v>
      </c>
      <c r="L14" s="628">
        <v>370</v>
      </c>
      <c r="M14" s="627">
        <f t="shared" si="3"/>
        <v>445</v>
      </c>
      <c r="N14" s="1262">
        <v>200</v>
      </c>
    </row>
    <row r="15" spans="1:14" s="42" customFormat="1" ht="27" customHeight="1">
      <c r="A15" s="2229"/>
      <c r="B15" s="1501" t="s">
        <v>42</v>
      </c>
      <c r="C15" s="631">
        <v>3</v>
      </c>
      <c r="D15" s="631">
        <v>8</v>
      </c>
      <c r="E15" s="628">
        <v>29</v>
      </c>
      <c r="F15" s="628">
        <v>41</v>
      </c>
      <c r="G15" s="627">
        <f t="shared" si="2"/>
        <v>70</v>
      </c>
      <c r="H15" s="632">
        <v>7</v>
      </c>
      <c r="I15" s="633">
        <v>8</v>
      </c>
      <c r="J15" s="631">
        <v>30</v>
      </c>
      <c r="K15" s="628">
        <v>39</v>
      </c>
      <c r="L15" s="628">
        <v>33</v>
      </c>
      <c r="M15" s="627">
        <f t="shared" si="3"/>
        <v>72</v>
      </c>
      <c r="N15" s="632">
        <v>201</v>
      </c>
    </row>
    <row r="16" spans="1:14" s="42" customFormat="1" ht="27" customHeight="1">
      <c r="A16" s="2229"/>
      <c r="B16" s="1501" t="s">
        <v>107</v>
      </c>
      <c r="C16" s="631">
        <v>11</v>
      </c>
      <c r="D16" s="631">
        <v>27</v>
      </c>
      <c r="E16" s="628">
        <v>287</v>
      </c>
      <c r="F16" s="628">
        <v>276</v>
      </c>
      <c r="G16" s="627">
        <f t="shared" si="2"/>
        <v>563</v>
      </c>
      <c r="H16" s="632">
        <v>682</v>
      </c>
      <c r="I16" s="633">
        <v>24</v>
      </c>
      <c r="J16" s="631">
        <v>65</v>
      </c>
      <c r="K16" s="628">
        <v>526</v>
      </c>
      <c r="L16" s="628">
        <v>631</v>
      </c>
      <c r="M16" s="627">
        <f t="shared" si="3"/>
        <v>1157</v>
      </c>
      <c r="N16" s="632">
        <v>1789</v>
      </c>
    </row>
    <row r="17" spans="1:14" s="42" customFormat="1" ht="27" customHeight="1" thickBot="1">
      <c r="A17" s="2229"/>
      <c r="B17" s="1510" t="s">
        <v>108</v>
      </c>
      <c r="C17" s="1003">
        <v>3</v>
      </c>
      <c r="D17" s="1003">
        <v>5</v>
      </c>
      <c r="E17" s="1004">
        <v>20</v>
      </c>
      <c r="F17" s="1004">
        <v>43</v>
      </c>
      <c r="G17" s="1004">
        <f t="shared" si="2"/>
        <v>63</v>
      </c>
      <c r="H17" s="1005">
        <v>74</v>
      </c>
      <c r="I17" s="1007"/>
      <c r="J17" s="1003"/>
      <c r="K17" s="1004"/>
      <c r="L17" s="1004"/>
      <c r="M17" s="1004">
        <f t="shared" si="3"/>
        <v>0</v>
      </c>
      <c r="N17" s="1005"/>
    </row>
    <row r="18" spans="1:14" s="42" customFormat="1" ht="27" customHeight="1" thickBot="1" thickTop="1">
      <c r="A18" s="2230"/>
      <c r="B18" s="1325" t="s">
        <v>193</v>
      </c>
      <c r="C18" s="637">
        <f aca="true" t="shared" si="4" ref="C18:N18">SUM(C12:C17)</f>
        <v>154</v>
      </c>
      <c r="D18" s="637">
        <f>SUM(D12:D17)</f>
        <v>320</v>
      </c>
      <c r="E18" s="638">
        <f t="shared" si="4"/>
        <v>1694</v>
      </c>
      <c r="F18" s="638">
        <f t="shared" si="4"/>
        <v>2548</v>
      </c>
      <c r="G18" s="638">
        <f t="shared" si="4"/>
        <v>4242</v>
      </c>
      <c r="H18" s="639">
        <f t="shared" si="4"/>
        <v>1598</v>
      </c>
      <c r="I18" s="640">
        <f t="shared" si="4"/>
        <v>658</v>
      </c>
      <c r="J18" s="637">
        <f t="shared" si="4"/>
        <v>732</v>
      </c>
      <c r="K18" s="638">
        <f t="shared" si="4"/>
        <v>3313</v>
      </c>
      <c r="L18" s="638">
        <f t="shared" si="4"/>
        <v>5285</v>
      </c>
      <c r="M18" s="638">
        <f t="shared" si="4"/>
        <v>8598</v>
      </c>
      <c r="N18" s="639">
        <f t="shared" si="4"/>
        <v>5868</v>
      </c>
    </row>
    <row r="19" spans="1:14" s="42" customFormat="1" ht="27" customHeight="1">
      <c r="A19" s="2231" t="s">
        <v>203</v>
      </c>
      <c r="B19" s="1513" t="s">
        <v>110</v>
      </c>
      <c r="C19" s="626">
        <v>22</v>
      </c>
      <c r="D19" s="626">
        <v>53</v>
      </c>
      <c r="E19" s="627">
        <v>174</v>
      </c>
      <c r="F19" s="627">
        <v>268</v>
      </c>
      <c r="G19" s="627">
        <f aca="true" t="shared" si="5" ref="G19:G27">SUM(E19:F19)</f>
        <v>442</v>
      </c>
      <c r="H19" s="629">
        <v>300</v>
      </c>
      <c r="I19" s="630">
        <v>21</v>
      </c>
      <c r="J19" s="626">
        <v>52</v>
      </c>
      <c r="K19" s="627">
        <v>280</v>
      </c>
      <c r="L19" s="627">
        <v>424</v>
      </c>
      <c r="M19" s="627">
        <f aca="true" t="shared" si="6" ref="M19:M27">SUM(K19:L19)</f>
        <v>704</v>
      </c>
      <c r="N19" s="629">
        <v>250</v>
      </c>
    </row>
    <row r="20" spans="1:14" s="42" customFormat="1" ht="27" customHeight="1">
      <c r="A20" s="2232"/>
      <c r="B20" s="1501" t="s">
        <v>111</v>
      </c>
      <c r="C20" s="631">
        <v>239</v>
      </c>
      <c r="D20" s="631">
        <v>347</v>
      </c>
      <c r="E20" s="628">
        <v>854</v>
      </c>
      <c r="F20" s="628">
        <v>2038</v>
      </c>
      <c r="G20" s="627">
        <f t="shared" si="5"/>
        <v>2892</v>
      </c>
      <c r="H20" s="632">
        <v>527</v>
      </c>
      <c r="I20" s="633">
        <v>259</v>
      </c>
      <c r="J20" s="631">
        <v>549</v>
      </c>
      <c r="K20" s="628">
        <v>1629</v>
      </c>
      <c r="L20" s="628">
        <v>3719</v>
      </c>
      <c r="M20" s="627">
        <f t="shared" si="6"/>
        <v>5348</v>
      </c>
      <c r="N20" s="632">
        <v>1686</v>
      </c>
    </row>
    <row r="21" spans="1:14" s="42" customFormat="1" ht="27" customHeight="1">
      <c r="A21" s="2232"/>
      <c r="B21" s="1501" t="s">
        <v>112</v>
      </c>
      <c r="C21" s="631">
        <v>71</v>
      </c>
      <c r="D21" s="631">
        <v>147</v>
      </c>
      <c r="E21" s="628">
        <v>339</v>
      </c>
      <c r="F21" s="628">
        <v>588</v>
      </c>
      <c r="G21" s="627">
        <f t="shared" si="5"/>
        <v>927</v>
      </c>
      <c r="H21" s="632">
        <v>373</v>
      </c>
      <c r="I21" s="633">
        <v>101</v>
      </c>
      <c r="J21" s="631">
        <v>219</v>
      </c>
      <c r="K21" s="628">
        <v>519</v>
      </c>
      <c r="L21" s="628">
        <v>1059</v>
      </c>
      <c r="M21" s="627">
        <f t="shared" si="6"/>
        <v>1578</v>
      </c>
      <c r="N21" s="632">
        <v>347</v>
      </c>
    </row>
    <row r="22" spans="1:14" s="42" customFormat="1" ht="27" customHeight="1">
      <c r="A22" s="2232"/>
      <c r="B22" s="1501" t="s">
        <v>113</v>
      </c>
      <c r="C22" s="631">
        <v>11</v>
      </c>
      <c r="D22" s="631">
        <v>17</v>
      </c>
      <c r="E22" s="628">
        <v>171</v>
      </c>
      <c r="F22" s="628">
        <v>232</v>
      </c>
      <c r="G22" s="627">
        <f t="shared" si="5"/>
        <v>403</v>
      </c>
      <c r="H22" s="632">
        <v>54</v>
      </c>
      <c r="I22" s="633">
        <v>24</v>
      </c>
      <c r="J22" s="631">
        <v>149</v>
      </c>
      <c r="K22" s="628">
        <v>357</v>
      </c>
      <c r="L22" s="628">
        <v>483</v>
      </c>
      <c r="M22" s="627">
        <f t="shared" si="6"/>
        <v>840</v>
      </c>
      <c r="N22" s="632">
        <v>1450</v>
      </c>
    </row>
    <row r="23" spans="1:14" s="42" customFormat="1" ht="27" customHeight="1">
      <c r="A23" s="2232"/>
      <c r="B23" s="1519" t="s">
        <v>114</v>
      </c>
      <c r="C23" s="631">
        <v>3</v>
      </c>
      <c r="D23" s="631">
        <v>4</v>
      </c>
      <c r="E23" s="628">
        <v>27</v>
      </c>
      <c r="F23" s="628">
        <v>4</v>
      </c>
      <c r="G23" s="627">
        <f t="shared" si="5"/>
        <v>31</v>
      </c>
      <c r="H23" s="632"/>
      <c r="I23" s="633">
        <v>15</v>
      </c>
      <c r="J23" s="631">
        <v>42</v>
      </c>
      <c r="K23" s="628">
        <v>250</v>
      </c>
      <c r="L23" s="628">
        <v>170</v>
      </c>
      <c r="M23" s="628">
        <f t="shared" si="6"/>
        <v>420</v>
      </c>
      <c r="N23" s="632">
        <v>138</v>
      </c>
    </row>
    <row r="24" spans="1:14" s="42" customFormat="1" ht="27" customHeight="1">
      <c r="A24" s="2232"/>
      <c r="B24" s="1517" t="s">
        <v>115</v>
      </c>
      <c r="C24" s="626">
        <v>111</v>
      </c>
      <c r="D24" s="626">
        <v>97</v>
      </c>
      <c r="E24" s="627">
        <v>289</v>
      </c>
      <c r="F24" s="627">
        <v>612</v>
      </c>
      <c r="G24" s="627">
        <f t="shared" si="5"/>
        <v>901</v>
      </c>
      <c r="H24" s="629">
        <v>117</v>
      </c>
      <c r="I24" s="630">
        <v>121</v>
      </c>
      <c r="J24" s="626">
        <v>126</v>
      </c>
      <c r="K24" s="627">
        <v>447</v>
      </c>
      <c r="L24" s="627">
        <v>644</v>
      </c>
      <c r="M24" s="627">
        <f t="shared" si="6"/>
        <v>1091</v>
      </c>
      <c r="N24" s="629">
        <v>140</v>
      </c>
    </row>
    <row r="25" spans="1:14" s="42" customFormat="1" ht="27" customHeight="1">
      <c r="A25" s="2232"/>
      <c r="B25" s="1501" t="s">
        <v>54</v>
      </c>
      <c r="C25" s="750"/>
      <c r="D25" s="631"/>
      <c r="E25" s="628"/>
      <c r="F25" s="628"/>
      <c r="G25" s="627">
        <f t="shared" si="5"/>
        <v>0</v>
      </c>
      <c r="H25" s="632"/>
      <c r="I25" s="751"/>
      <c r="J25" s="631"/>
      <c r="K25" s="628"/>
      <c r="L25" s="628"/>
      <c r="M25" s="627">
        <f t="shared" si="6"/>
        <v>0</v>
      </c>
      <c r="N25" s="632"/>
    </row>
    <row r="26" spans="1:14" s="42" customFormat="1" ht="27" customHeight="1">
      <c r="A26" s="2232"/>
      <c r="B26" s="1501" t="s">
        <v>116</v>
      </c>
      <c r="C26" s="631">
        <v>21</v>
      </c>
      <c r="D26" s="631">
        <v>21</v>
      </c>
      <c r="E26" s="628">
        <v>2</v>
      </c>
      <c r="F26" s="628">
        <v>15</v>
      </c>
      <c r="G26" s="627">
        <f t="shared" si="5"/>
        <v>17</v>
      </c>
      <c r="H26" s="632"/>
      <c r="I26" s="633">
        <v>37</v>
      </c>
      <c r="J26" s="631">
        <v>56</v>
      </c>
      <c r="K26" s="628">
        <v>26</v>
      </c>
      <c r="L26" s="628">
        <v>51</v>
      </c>
      <c r="M26" s="627">
        <f>SUM(K26:L26)</f>
        <v>77</v>
      </c>
      <c r="N26" s="632"/>
    </row>
    <row r="27" spans="1:14" s="42" customFormat="1" ht="27" customHeight="1" thickBot="1">
      <c r="A27" s="2232"/>
      <c r="B27" s="1510" t="s">
        <v>118</v>
      </c>
      <c r="C27" s="1003">
        <v>13</v>
      </c>
      <c r="D27" s="1003">
        <v>30</v>
      </c>
      <c r="E27" s="1004">
        <v>50</v>
      </c>
      <c r="F27" s="1004">
        <v>147</v>
      </c>
      <c r="G27" s="1004">
        <f t="shared" si="5"/>
        <v>197</v>
      </c>
      <c r="H27" s="1005">
        <v>66</v>
      </c>
      <c r="I27" s="1007">
        <v>16</v>
      </c>
      <c r="J27" s="1003">
        <v>36</v>
      </c>
      <c r="K27" s="1004">
        <v>72</v>
      </c>
      <c r="L27" s="1004">
        <v>156</v>
      </c>
      <c r="M27" s="1004">
        <f t="shared" si="6"/>
        <v>228</v>
      </c>
      <c r="N27" s="1005">
        <v>198</v>
      </c>
    </row>
    <row r="28" spans="1:14" s="42" customFormat="1" ht="27" customHeight="1" thickBot="1" thickTop="1">
      <c r="A28" s="2233"/>
      <c r="B28" s="1130" t="s">
        <v>193</v>
      </c>
      <c r="C28" s="637">
        <f aca="true" t="shared" si="7" ref="C28:N28">SUM(C19:C27)</f>
        <v>491</v>
      </c>
      <c r="D28" s="637">
        <f>SUM(D19:D27)</f>
        <v>716</v>
      </c>
      <c r="E28" s="637">
        <f t="shared" si="7"/>
        <v>1906</v>
      </c>
      <c r="F28" s="637">
        <f t="shared" si="7"/>
        <v>3904</v>
      </c>
      <c r="G28" s="637">
        <f t="shared" si="7"/>
        <v>5810</v>
      </c>
      <c r="H28" s="639">
        <f t="shared" si="7"/>
        <v>1437</v>
      </c>
      <c r="I28" s="640">
        <f t="shared" si="7"/>
        <v>594</v>
      </c>
      <c r="J28" s="637">
        <f t="shared" si="7"/>
        <v>1229</v>
      </c>
      <c r="K28" s="637">
        <f t="shared" si="7"/>
        <v>3580</v>
      </c>
      <c r="L28" s="637">
        <f t="shared" si="7"/>
        <v>6706</v>
      </c>
      <c r="M28" s="637">
        <f t="shared" si="7"/>
        <v>10286</v>
      </c>
      <c r="N28" s="639">
        <f t="shared" si="7"/>
        <v>4209</v>
      </c>
    </row>
    <row r="29" ht="13.5">
      <c r="A29" s="7"/>
    </row>
  </sheetData>
  <sheetProtection/>
  <mergeCells count="11">
    <mergeCell ref="C1:H1"/>
    <mergeCell ref="I1:N1"/>
    <mergeCell ref="C2:H2"/>
    <mergeCell ref="I2:N2"/>
    <mergeCell ref="E3:G3"/>
    <mergeCell ref="A12:A18"/>
    <mergeCell ref="A19:A28"/>
    <mergeCell ref="K3:M3"/>
    <mergeCell ref="A5:B5"/>
    <mergeCell ref="A6:A11"/>
    <mergeCell ref="A1:B4"/>
  </mergeCells>
  <printOptions/>
  <pageMargins left="0.7086614173228347" right="0.1968503937007874" top="0.8661417322834646" bottom="0.1968503937007874" header="0.5905511811023623" footer="0.3937007874015748"/>
  <pageSetup firstPageNumber="43" useFirstPageNumber="1" horizontalDpi="600" verticalDpi="600" orientation="portrait" paperSize="9" r:id="rId1"/>
  <headerFooter scaleWithDoc="0" alignWithMargins="0">
    <oddHeader>&amp;L&amp;"ＭＳ Ｐゴシック,太字"12　高齢者を対象とした学級・講座開設状況</oddHeader>
    <oddFooter>&amp;C&amp;12&amp;P</oddFooter>
  </headerFooter>
</worksheet>
</file>

<file path=xl/worksheets/sheet16.xml><?xml version="1.0" encoding="utf-8"?>
<worksheet xmlns="http://schemas.openxmlformats.org/spreadsheetml/2006/main" xmlns:r="http://schemas.openxmlformats.org/officeDocument/2006/relationships">
  <dimension ref="A1:AD30"/>
  <sheetViews>
    <sheetView view="pageBreakPreview" zoomScale="110" zoomScaleNormal="105" zoomScaleSheetLayoutView="110" zoomScalePageLayoutView="0" workbookViewId="0" topLeftCell="A1">
      <pane xSplit="3" ySplit="4" topLeftCell="D5" activePane="bottomRight" state="frozen"/>
      <selection pane="topLeft" activeCell="K13" sqref="K13"/>
      <selection pane="topRight" activeCell="K13" sqref="K13"/>
      <selection pane="bottomLeft" activeCell="K13" sqref="K13"/>
      <selection pane="bottomRight" activeCell="K13" sqref="K13"/>
    </sheetView>
  </sheetViews>
  <sheetFormatPr defaultColWidth="7.375" defaultRowHeight="15" customHeight="1"/>
  <cols>
    <col min="1" max="1" width="4.50390625" style="95" customWidth="1"/>
    <col min="2" max="3" width="7.375" style="95" customWidth="1"/>
    <col min="4" max="16384" width="7.375" style="93" customWidth="1"/>
  </cols>
  <sheetData>
    <row r="1" spans="1:22" ht="0.75" customHeight="1" thickBot="1">
      <c r="A1" s="91" t="s">
        <v>255</v>
      </c>
      <c r="B1" s="92"/>
      <c r="C1" s="92"/>
      <c r="N1" s="2243"/>
      <c r="O1" s="2243"/>
      <c r="P1" s="2243"/>
      <c r="Q1" s="2243"/>
      <c r="R1" s="2243"/>
      <c r="S1" s="2243"/>
      <c r="T1" s="2243"/>
      <c r="U1" s="2243"/>
      <c r="V1" s="2243"/>
    </row>
    <row r="2" spans="1:23" ht="17.25" customHeight="1">
      <c r="A2" s="278"/>
      <c r="B2" s="279" t="s">
        <v>555</v>
      </c>
      <c r="C2" s="280" t="s">
        <v>256</v>
      </c>
      <c r="D2" s="2244" t="s">
        <v>1396</v>
      </c>
      <c r="E2" s="2245"/>
      <c r="F2" s="2245"/>
      <c r="G2" s="2245"/>
      <c r="H2" s="2245"/>
      <c r="I2" s="2245"/>
      <c r="J2" s="2245"/>
      <c r="K2" s="2245"/>
      <c r="L2" s="2245"/>
      <c r="M2" s="2246"/>
      <c r="N2" s="2244" t="s">
        <v>1395</v>
      </c>
      <c r="O2" s="2245"/>
      <c r="P2" s="2245"/>
      <c r="Q2" s="2245"/>
      <c r="R2" s="2245"/>
      <c r="S2" s="2245"/>
      <c r="T2" s="2245"/>
      <c r="U2" s="2245"/>
      <c r="V2" s="2245"/>
      <c r="W2" s="2246"/>
    </row>
    <row r="3" spans="1:23" ht="28.5" customHeight="1">
      <c r="A3" s="281"/>
      <c r="B3" s="282"/>
      <c r="C3" s="283"/>
      <c r="D3" s="2247" t="s">
        <v>257</v>
      </c>
      <c r="E3" s="2248"/>
      <c r="F3" s="2249" t="s">
        <v>258</v>
      </c>
      <c r="G3" s="2250"/>
      <c r="H3" s="2249" t="s">
        <v>259</v>
      </c>
      <c r="I3" s="2250"/>
      <c r="J3" s="2249" t="s">
        <v>260</v>
      </c>
      <c r="K3" s="2250"/>
      <c r="L3" s="2249" t="s">
        <v>261</v>
      </c>
      <c r="M3" s="2251"/>
      <c r="N3" s="2252" t="s">
        <v>257</v>
      </c>
      <c r="O3" s="2248"/>
      <c r="P3" s="2249" t="s">
        <v>258</v>
      </c>
      <c r="Q3" s="2250"/>
      <c r="R3" s="2249" t="s">
        <v>259</v>
      </c>
      <c r="S3" s="2250"/>
      <c r="T3" s="2249" t="s">
        <v>260</v>
      </c>
      <c r="U3" s="2250"/>
      <c r="V3" s="2249" t="s">
        <v>261</v>
      </c>
      <c r="W3" s="2251"/>
    </row>
    <row r="4" spans="1:30" ht="27.75" customHeight="1" thickBot="1">
      <c r="A4" s="284" t="s">
        <v>262</v>
      </c>
      <c r="B4" s="285"/>
      <c r="C4" s="286"/>
      <c r="D4" s="287" t="s">
        <v>263</v>
      </c>
      <c r="E4" s="288" t="s">
        <v>264</v>
      </c>
      <c r="F4" s="287" t="s">
        <v>263</v>
      </c>
      <c r="G4" s="288" t="s">
        <v>264</v>
      </c>
      <c r="H4" s="287" t="s">
        <v>263</v>
      </c>
      <c r="I4" s="288" t="s">
        <v>264</v>
      </c>
      <c r="J4" s="287" t="s">
        <v>265</v>
      </c>
      <c r="K4" s="288" t="s">
        <v>264</v>
      </c>
      <c r="L4" s="287" t="s">
        <v>263</v>
      </c>
      <c r="M4" s="289" t="s">
        <v>264</v>
      </c>
      <c r="N4" s="290" t="s">
        <v>263</v>
      </c>
      <c r="O4" s="288" t="s">
        <v>264</v>
      </c>
      <c r="P4" s="287" t="s">
        <v>263</v>
      </c>
      <c r="Q4" s="288" t="s">
        <v>264</v>
      </c>
      <c r="R4" s="287" t="s">
        <v>263</v>
      </c>
      <c r="S4" s="288" t="s">
        <v>264</v>
      </c>
      <c r="T4" s="287" t="s">
        <v>265</v>
      </c>
      <c r="U4" s="288" t="s">
        <v>264</v>
      </c>
      <c r="V4" s="287" t="s">
        <v>263</v>
      </c>
      <c r="W4" s="289" t="s">
        <v>264</v>
      </c>
      <c r="X4" s="94"/>
      <c r="Y4" s="94"/>
      <c r="Z4" s="94"/>
      <c r="AA4" s="94"/>
      <c r="AB4" s="94"/>
      <c r="AC4" s="94"/>
      <c r="AD4" s="94"/>
    </row>
    <row r="5" spans="1:30" ht="27.75" customHeight="1" thickBot="1">
      <c r="A5" s="2253" t="s">
        <v>224</v>
      </c>
      <c r="B5" s="2254"/>
      <c r="C5" s="2255"/>
      <c r="D5" s="291">
        <f aca="true" t="shared" si="0" ref="D5:W5">SUM(D11,D18,D28)</f>
        <v>98</v>
      </c>
      <c r="E5" s="292">
        <f t="shared" si="0"/>
        <v>5890</v>
      </c>
      <c r="F5" s="292">
        <f t="shared" si="0"/>
        <v>155</v>
      </c>
      <c r="G5" s="292">
        <f t="shared" si="0"/>
        <v>13664</v>
      </c>
      <c r="H5" s="292">
        <f t="shared" si="0"/>
        <v>82</v>
      </c>
      <c r="I5" s="292">
        <f t="shared" si="0"/>
        <v>7651</v>
      </c>
      <c r="J5" s="404">
        <f t="shared" si="0"/>
        <v>144</v>
      </c>
      <c r="K5" s="404">
        <f t="shared" si="0"/>
        <v>21839</v>
      </c>
      <c r="L5" s="404">
        <f t="shared" si="0"/>
        <v>479</v>
      </c>
      <c r="M5" s="405">
        <f t="shared" si="0"/>
        <v>49044</v>
      </c>
      <c r="N5" s="291">
        <f t="shared" si="0"/>
        <v>184</v>
      </c>
      <c r="O5" s="292">
        <f t="shared" si="0"/>
        <v>19393</v>
      </c>
      <c r="P5" s="292">
        <f t="shared" si="0"/>
        <v>222</v>
      </c>
      <c r="Q5" s="292">
        <f t="shared" si="0"/>
        <v>25848</v>
      </c>
      <c r="R5" s="292">
        <f t="shared" si="0"/>
        <v>123</v>
      </c>
      <c r="S5" s="292">
        <f t="shared" si="0"/>
        <v>12854</v>
      </c>
      <c r="T5" s="404">
        <f t="shared" si="0"/>
        <v>193</v>
      </c>
      <c r="U5" s="404">
        <f t="shared" si="0"/>
        <v>17685</v>
      </c>
      <c r="V5" s="404">
        <f t="shared" si="0"/>
        <v>722</v>
      </c>
      <c r="W5" s="405">
        <f t="shared" si="0"/>
        <v>75780</v>
      </c>
      <c r="X5" s="94"/>
      <c r="Y5" s="94"/>
      <c r="Z5" s="94"/>
      <c r="AA5" s="94"/>
      <c r="AB5" s="94"/>
      <c r="AC5" s="94"/>
      <c r="AD5" s="94"/>
    </row>
    <row r="6" spans="1:23" ht="27.75" customHeight="1">
      <c r="A6" s="2256" t="s">
        <v>141</v>
      </c>
      <c r="B6" s="1616" t="s">
        <v>248</v>
      </c>
      <c r="C6" s="1617"/>
      <c r="D6" s="475">
        <v>6</v>
      </c>
      <c r="E6" s="477">
        <v>339</v>
      </c>
      <c r="F6" s="477">
        <v>22</v>
      </c>
      <c r="G6" s="477">
        <v>3805</v>
      </c>
      <c r="H6" s="477">
        <v>2</v>
      </c>
      <c r="I6" s="477">
        <v>304</v>
      </c>
      <c r="J6" s="477">
        <v>21</v>
      </c>
      <c r="K6" s="477">
        <v>6612</v>
      </c>
      <c r="L6" s="476">
        <f aca="true" t="shared" si="1" ref="L6:M10">SUM(D6,F6,H6,J6,)</f>
        <v>51</v>
      </c>
      <c r="M6" s="478">
        <f t="shared" si="1"/>
        <v>11060</v>
      </c>
      <c r="N6" s="475">
        <v>14</v>
      </c>
      <c r="O6" s="477"/>
      <c r="P6" s="477">
        <v>27</v>
      </c>
      <c r="Q6" s="477"/>
      <c r="R6" s="477">
        <v>2</v>
      </c>
      <c r="S6" s="477"/>
      <c r="T6" s="477">
        <v>41</v>
      </c>
      <c r="U6" s="477"/>
      <c r="V6" s="476">
        <f aca="true" t="shared" si="2" ref="V6:W10">SUM(N6,P6,R6,T6,)</f>
        <v>84</v>
      </c>
      <c r="W6" s="478">
        <f t="shared" si="2"/>
        <v>0</v>
      </c>
    </row>
    <row r="7" spans="1:23" ht="27.75" customHeight="1">
      <c r="A7" s="2257"/>
      <c r="B7" s="2259" t="s">
        <v>97</v>
      </c>
      <c r="C7" s="2260"/>
      <c r="D7" s="533">
        <v>1</v>
      </c>
      <c r="E7" s="534">
        <v>261</v>
      </c>
      <c r="F7" s="534">
        <v>1</v>
      </c>
      <c r="G7" s="534">
        <v>95</v>
      </c>
      <c r="H7" s="534">
        <v>1</v>
      </c>
      <c r="I7" s="534">
        <v>382</v>
      </c>
      <c r="J7" s="534"/>
      <c r="K7" s="534"/>
      <c r="L7" s="493">
        <f t="shared" si="1"/>
        <v>3</v>
      </c>
      <c r="M7" s="535">
        <f t="shared" si="1"/>
        <v>738</v>
      </c>
      <c r="N7" s="533"/>
      <c r="O7" s="534"/>
      <c r="P7" s="534"/>
      <c r="Q7" s="534"/>
      <c r="R7" s="534"/>
      <c r="S7" s="534"/>
      <c r="T7" s="534"/>
      <c r="U7" s="534"/>
      <c r="V7" s="493">
        <f t="shared" si="2"/>
        <v>0</v>
      </c>
      <c r="W7" s="535">
        <f t="shared" si="2"/>
        <v>0</v>
      </c>
    </row>
    <row r="8" spans="1:23" ht="27.75" customHeight="1">
      <c r="A8" s="2257"/>
      <c r="B8" s="2259" t="s">
        <v>249</v>
      </c>
      <c r="C8" s="2260"/>
      <c r="D8" s="533">
        <v>4</v>
      </c>
      <c r="E8" s="534">
        <v>705</v>
      </c>
      <c r="F8" s="534">
        <v>13</v>
      </c>
      <c r="G8" s="534">
        <v>2508</v>
      </c>
      <c r="H8" s="534">
        <v>2</v>
      </c>
      <c r="I8" s="534">
        <v>97</v>
      </c>
      <c r="J8" s="534">
        <v>6</v>
      </c>
      <c r="K8" s="534">
        <v>470</v>
      </c>
      <c r="L8" s="493">
        <f t="shared" si="1"/>
        <v>25</v>
      </c>
      <c r="M8" s="535">
        <f t="shared" si="1"/>
        <v>3780</v>
      </c>
      <c r="N8" s="475">
        <v>12</v>
      </c>
      <c r="O8" s="477">
        <v>1265</v>
      </c>
      <c r="P8" s="477">
        <v>17</v>
      </c>
      <c r="Q8" s="477">
        <v>3789</v>
      </c>
      <c r="R8" s="477">
        <v>4</v>
      </c>
      <c r="S8" s="477">
        <v>206</v>
      </c>
      <c r="T8" s="477">
        <v>8</v>
      </c>
      <c r="U8" s="477">
        <v>1810</v>
      </c>
      <c r="V8" s="493">
        <f t="shared" si="2"/>
        <v>41</v>
      </c>
      <c r="W8" s="535">
        <f t="shared" si="2"/>
        <v>7070</v>
      </c>
    </row>
    <row r="9" spans="1:23" ht="27.75" customHeight="1">
      <c r="A9" s="2257"/>
      <c r="B9" s="1616" t="s">
        <v>21</v>
      </c>
      <c r="C9" s="1617"/>
      <c r="D9" s="475">
        <v>2</v>
      </c>
      <c r="E9" s="477">
        <v>22</v>
      </c>
      <c r="F9" s="477">
        <v>10</v>
      </c>
      <c r="G9" s="477">
        <v>319</v>
      </c>
      <c r="H9" s="477">
        <v>1</v>
      </c>
      <c r="I9" s="477">
        <v>11</v>
      </c>
      <c r="J9" s="477">
        <v>3</v>
      </c>
      <c r="K9" s="477">
        <v>352</v>
      </c>
      <c r="L9" s="493">
        <f t="shared" si="1"/>
        <v>16</v>
      </c>
      <c r="M9" s="478">
        <f t="shared" si="1"/>
        <v>704</v>
      </c>
      <c r="N9" s="475">
        <v>11</v>
      </c>
      <c r="O9" s="477">
        <v>3526</v>
      </c>
      <c r="P9" s="477">
        <v>24</v>
      </c>
      <c r="Q9" s="477">
        <v>3204</v>
      </c>
      <c r="R9" s="477">
        <v>5</v>
      </c>
      <c r="S9" s="477">
        <v>1013</v>
      </c>
      <c r="T9" s="477">
        <v>7</v>
      </c>
      <c r="U9" s="477">
        <v>641</v>
      </c>
      <c r="V9" s="493">
        <f t="shared" si="2"/>
        <v>47</v>
      </c>
      <c r="W9" s="478">
        <f t="shared" si="2"/>
        <v>8384</v>
      </c>
    </row>
    <row r="10" spans="1:23" ht="27.75" customHeight="1" thickBot="1">
      <c r="A10" s="2257"/>
      <c r="B10" s="1625" t="s">
        <v>266</v>
      </c>
      <c r="C10" s="1626"/>
      <c r="D10" s="1012">
        <v>2</v>
      </c>
      <c r="E10" s="1013">
        <v>61</v>
      </c>
      <c r="F10" s="1013">
        <v>3</v>
      </c>
      <c r="G10" s="1013">
        <v>56</v>
      </c>
      <c r="H10" s="1013"/>
      <c r="I10" s="1013"/>
      <c r="J10" s="1013">
        <v>1</v>
      </c>
      <c r="K10" s="1013">
        <v>50</v>
      </c>
      <c r="L10" s="1013">
        <f t="shared" si="1"/>
        <v>6</v>
      </c>
      <c r="M10" s="1014">
        <f t="shared" si="1"/>
        <v>167</v>
      </c>
      <c r="N10" s="1012">
        <v>1</v>
      </c>
      <c r="O10" s="1013">
        <v>70</v>
      </c>
      <c r="P10" s="1013">
        <v>3</v>
      </c>
      <c r="Q10" s="1013">
        <v>56</v>
      </c>
      <c r="R10" s="1013"/>
      <c r="S10" s="1013"/>
      <c r="T10" s="1013">
        <v>1</v>
      </c>
      <c r="U10" s="1013">
        <v>120</v>
      </c>
      <c r="V10" s="1013">
        <f t="shared" si="2"/>
        <v>5</v>
      </c>
      <c r="W10" s="1014">
        <f t="shared" si="2"/>
        <v>246</v>
      </c>
    </row>
    <row r="11" spans="1:23" ht="27.75" customHeight="1" thickBot="1" thickTop="1">
      <c r="A11" s="2258"/>
      <c r="B11" s="2205" t="s">
        <v>20</v>
      </c>
      <c r="C11" s="2206"/>
      <c r="D11" s="1008">
        <f aca="true" t="shared" si="3" ref="D11:W11">SUM(D6:D10)</f>
        <v>15</v>
      </c>
      <c r="E11" s="1009">
        <f t="shared" si="3"/>
        <v>1388</v>
      </c>
      <c r="F11" s="1009">
        <f t="shared" si="3"/>
        <v>49</v>
      </c>
      <c r="G11" s="1009">
        <f t="shared" si="3"/>
        <v>6783</v>
      </c>
      <c r="H11" s="1009">
        <f t="shared" si="3"/>
        <v>6</v>
      </c>
      <c r="I11" s="1009">
        <f t="shared" si="3"/>
        <v>794</v>
      </c>
      <c r="J11" s="1010">
        <f t="shared" si="3"/>
        <v>31</v>
      </c>
      <c r="K11" s="1010">
        <f t="shared" si="3"/>
        <v>7484</v>
      </c>
      <c r="L11" s="1010">
        <f t="shared" si="3"/>
        <v>101</v>
      </c>
      <c r="M11" s="1011">
        <f t="shared" si="3"/>
        <v>16449</v>
      </c>
      <c r="N11" s="1008">
        <f t="shared" si="3"/>
        <v>38</v>
      </c>
      <c r="O11" s="1009">
        <f t="shared" si="3"/>
        <v>4861</v>
      </c>
      <c r="P11" s="1009">
        <f t="shared" si="3"/>
        <v>71</v>
      </c>
      <c r="Q11" s="1009">
        <f t="shared" si="3"/>
        <v>7049</v>
      </c>
      <c r="R11" s="1009">
        <f t="shared" si="3"/>
        <v>11</v>
      </c>
      <c r="S11" s="1009">
        <f t="shared" si="3"/>
        <v>1219</v>
      </c>
      <c r="T11" s="1010">
        <f t="shared" si="3"/>
        <v>57</v>
      </c>
      <c r="U11" s="1010">
        <f t="shared" si="3"/>
        <v>2571</v>
      </c>
      <c r="V11" s="1010">
        <f t="shared" si="3"/>
        <v>177</v>
      </c>
      <c r="W11" s="1011">
        <f t="shared" si="3"/>
        <v>15700</v>
      </c>
    </row>
    <row r="12" spans="1:23" ht="27.75" customHeight="1">
      <c r="A12" s="2261" t="s">
        <v>194</v>
      </c>
      <c r="B12" s="1650" t="s">
        <v>22</v>
      </c>
      <c r="C12" s="1651"/>
      <c r="D12" s="518">
        <v>28</v>
      </c>
      <c r="E12" s="519">
        <v>1955</v>
      </c>
      <c r="F12" s="519">
        <v>26</v>
      </c>
      <c r="G12" s="519">
        <v>3426</v>
      </c>
      <c r="H12" s="519">
        <v>19</v>
      </c>
      <c r="I12" s="519">
        <v>4457</v>
      </c>
      <c r="J12" s="519">
        <v>16</v>
      </c>
      <c r="K12" s="519">
        <v>2344</v>
      </c>
      <c r="L12" s="553">
        <f>D12+F12+H12+J12</f>
        <v>89</v>
      </c>
      <c r="M12" s="554">
        <f>E12+G12+I12+K12</f>
        <v>12182</v>
      </c>
      <c r="N12" s="518">
        <v>52</v>
      </c>
      <c r="O12" s="519">
        <v>8330</v>
      </c>
      <c r="P12" s="519">
        <v>45</v>
      </c>
      <c r="Q12" s="519">
        <v>10132</v>
      </c>
      <c r="R12" s="519">
        <v>29</v>
      </c>
      <c r="S12" s="519">
        <v>8210</v>
      </c>
      <c r="T12" s="519">
        <v>25</v>
      </c>
      <c r="U12" s="519">
        <v>3756</v>
      </c>
      <c r="V12" s="553">
        <f>N12+P12+R12+T12</f>
        <v>151</v>
      </c>
      <c r="W12" s="554">
        <f>O12+Q12+S12+U12</f>
        <v>30428</v>
      </c>
    </row>
    <row r="13" spans="1:23" ht="27.75" customHeight="1">
      <c r="A13" s="2262"/>
      <c r="B13" s="1616" t="s">
        <v>23</v>
      </c>
      <c r="C13" s="1617"/>
      <c r="D13" s="475"/>
      <c r="E13" s="477"/>
      <c r="F13" s="477"/>
      <c r="G13" s="477"/>
      <c r="H13" s="477">
        <v>2</v>
      </c>
      <c r="I13" s="477">
        <v>210</v>
      </c>
      <c r="J13" s="477">
        <v>5</v>
      </c>
      <c r="K13" s="477">
        <v>298</v>
      </c>
      <c r="L13" s="476">
        <f aca="true" t="shared" si="4" ref="L13:M17">D13+F13+H13+J13</f>
        <v>7</v>
      </c>
      <c r="M13" s="478">
        <f t="shared" si="4"/>
        <v>508</v>
      </c>
      <c r="N13" s="475">
        <v>2</v>
      </c>
      <c r="O13" s="477">
        <v>150</v>
      </c>
      <c r="P13" s="477"/>
      <c r="Q13" s="477"/>
      <c r="R13" s="477">
        <v>2</v>
      </c>
      <c r="S13" s="477">
        <v>256</v>
      </c>
      <c r="T13" s="477">
        <v>3</v>
      </c>
      <c r="U13" s="477">
        <v>270</v>
      </c>
      <c r="V13" s="476">
        <f aca="true" t="shared" si="5" ref="V13:W17">N13+P13+R13+T13</f>
        <v>7</v>
      </c>
      <c r="W13" s="478">
        <f t="shared" si="5"/>
        <v>676</v>
      </c>
    </row>
    <row r="14" spans="1:23" ht="27.75" customHeight="1">
      <c r="A14" s="2262"/>
      <c r="B14" s="1616" t="s">
        <v>105</v>
      </c>
      <c r="C14" s="1617"/>
      <c r="D14" s="475">
        <v>1</v>
      </c>
      <c r="E14" s="477">
        <v>5</v>
      </c>
      <c r="F14" s="477"/>
      <c r="G14" s="477"/>
      <c r="H14" s="477">
        <v>1</v>
      </c>
      <c r="I14" s="477">
        <v>50</v>
      </c>
      <c r="J14" s="477">
        <v>1</v>
      </c>
      <c r="K14" s="477">
        <v>11</v>
      </c>
      <c r="L14" s="476">
        <f t="shared" si="4"/>
        <v>3</v>
      </c>
      <c r="M14" s="478">
        <f t="shared" si="4"/>
        <v>66</v>
      </c>
      <c r="N14" s="475">
        <v>2</v>
      </c>
      <c r="O14" s="477">
        <v>60</v>
      </c>
      <c r="P14" s="477"/>
      <c r="Q14" s="477"/>
      <c r="R14" s="477">
        <v>4</v>
      </c>
      <c r="S14" s="477">
        <v>205</v>
      </c>
      <c r="T14" s="477">
        <v>1</v>
      </c>
      <c r="U14" s="477">
        <v>30</v>
      </c>
      <c r="V14" s="476">
        <f t="shared" si="5"/>
        <v>7</v>
      </c>
      <c r="W14" s="478">
        <f t="shared" si="5"/>
        <v>295</v>
      </c>
    </row>
    <row r="15" spans="1:23" ht="27.75" customHeight="1">
      <c r="A15" s="2262"/>
      <c r="B15" s="1616" t="s">
        <v>267</v>
      </c>
      <c r="C15" s="1617"/>
      <c r="D15" s="475"/>
      <c r="E15" s="477"/>
      <c r="F15" s="477"/>
      <c r="G15" s="477"/>
      <c r="H15" s="477"/>
      <c r="I15" s="477"/>
      <c r="J15" s="477"/>
      <c r="K15" s="477"/>
      <c r="L15" s="476">
        <f t="shared" si="4"/>
        <v>0</v>
      </c>
      <c r="M15" s="478">
        <f t="shared" si="4"/>
        <v>0</v>
      </c>
      <c r="N15" s="475"/>
      <c r="O15" s="477"/>
      <c r="P15" s="477"/>
      <c r="Q15" s="477"/>
      <c r="R15" s="477"/>
      <c r="S15" s="477"/>
      <c r="T15" s="477"/>
      <c r="U15" s="477"/>
      <c r="V15" s="476">
        <f t="shared" si="5"/>
        <v>0</v>
      </c>
      <c r="W15" s="478">
        <f t="shared" si="5"/>
        <v>0</v>
      </c>
    </row>
    <row r="16" spans="1:23" ht="27.75" customHeight="1">
      <c r="A16" s="2262"/>
      <c r="B16" s="1616" t="s">
        <v>51</v>
      </c>
      <c r="C16" s="1617"/>
      <c r="D16" s="475"/>
      <c r="E16" s="477"/>
      <c r="F16" s="477">
        <v>1</v>
      </c>
      <c r="G16" s="477">
        <v>9</v>
      </c>
      <c r="H16" s="477"/>
      <c r="I16" s="477"/>
      <c r="J16" s="477">
        <v>3</v>
      </c>
      <c r="K16" s="477">
        <v>67</v>
      </c>
      <c r="L16" s="476">
        <f t="shared" si="4"/>
        <v>4</v>
      </c>
      <c r="M16" s="478">
        <f t="shared" si="4"/>
        <v>76</v>
      </c>
      <c r="N16" s="475">
        <v>1</v>
      </c>
      <c r="O16" s="477">
        <v>30</v>
      </c>
      <c r="P16" s="477">
        <v>3</v>
      </c>
      <c r="Q16" s="477">
        <v>122</v>
      </c>
      <c r="R16" s="477"/>
      <c r="S16" s="477"/>
      <c r="T16" s="477">
        <v>5</v>
      </c>
      <c r="U16" s="477">
        <v>310</v>
      </c>
      <c r="V16" s="476">
        <f t="shared" si="5"/>
        <v>9</v>
      </c>
      <c r="W16" s="478">
        <f t="shared" si="5"/>
        <v>462</v>
      </c>
    </row>
    <row r="17" spans="1:23" ht="27.75" customHeight="1" thickBot="1">
      <c r="A17" s="2262"/>
      <c r="B17" s="1625" t="s">
        <v>52</v>
      </c>
      <c r="C17" s="1626"/>
      <c r="D17" s="1016">
        <v>1</v>
      </c>
      <c r="E17" s="1017">
        <v>47</v>
      </c>
      <c r="F17" s="1017"/>
      <c r="G17" s="1017"/>
      <c r="H17" s="1017"/>
      <c r="I17" s="1017"/>
      <c r="J17" s="1017">
        <v>3</v>
      </c>
      <c r="K17" s="1017">
        <v>439</v>
      </c>
      <c r="L17" s="1013">
        <f t="shared" si="4"/>
        <v>4</v>
      </c>
      <c r="M17" s="1014">
        <f t="shared" si="4"/>
        <v>486</v>
      </c>
      <c r="N17" s="1016">
        <v>1</v>
      </c>
      <c r="O17" s="1017">
        <v>100</v>
      </c>
      <c r="P17" s="1017"/>
      <c r="Q17" s="1017"/>
      <c r="R17" s="1017"/>
      <c r="S17" s="1017"/>
      <c r="T17" s="1017">
        <v>3</v>
      </c>
      <c r="U17" s="1017">
        <v>1020</v>
      </c>
      <c r="V17" s="1013">
        <f t="shared" si="5"/>
        <v>4</v>
      </c>
      <c r="W17" s="1014">
        <f t="shared" si="5"/>
        <v>1120</v>
      </c>
    </row>
    <row r="18" spans="1:23" ht="27.75" customHeight="1" thickBot="1" thickTop="1">
      <c r="A18" s="2263"/>
      <c r="B18" s="2205" t="s">
        <v>20</v>
      </c>
      <c r="C18" s="2206"/>
      <c r="D18" s="1008">
        <f aca="true" t="shared" si="6" ref="D18:W18">SUM(D12:D17)</f>
        <v>30</v>
      </c>
      <c r="E18" s="1009">
        <f t="shared" si="6"/>
        <v>2007</v>
      </c>
      <c r="F18" s="1009">
        <f t="shared" si="6"/>
        <v>27</v>
      </c>
      <c r="G18" s="1009">
        <f t="shared" si="6"/>
        <v>3435</v>
      </c>
      <c r="H18" s="1009">
        <f t="shared" si="6"/>
        <v>22</v>
      </c>
      <c r="I18" s="1009">
        <f t="shared" si="6"/>
        <v>4717</v>
      </c>
      <c r="J18" s="1009">
        <f t="shared" si="6"/>
        <v>28</v>
      </c>
      <c r="K18" s="1009">
        <f t="shared" si="6"/>
        <v>3159</v>
      </c>
      <c r="L18" s="1009">
        <f t="shared" si="6"/>
        <v>107</v>
      </c>
      <c r="M18" s="1015">
        <f t="shared" si="6"/>
        <v>13318</v>
      </c>
      <c r="N18" s="1008">
        <f t="shared" si="6"/>
        <v>58</v>
      </c>
      <c r="O18" s="1009">
        <f t="shared" si="6"/>
        <v>8670</v>
      </c>
      <c r="P18" s="1009">
        <f t="shared" si="6"/>
        <v>48</v>
      </c>
      <c r="Q18" s="1009">
        <f t="shared" si="6"/>
        <v>10254</v>
      </c>
      <c r="R18" s="1009">
        <f t="shared" si="6"/>
        <v>35</v>
      </c>
      <c r="S18" s="1009">
        <f t="shared" si="6"/>
        <v>8671</v>
      </c>
      <c r="T18" s="1009">
        <f t="shared" si="6"/>
        <v>37</v>
      </c>
      <c r="U18" s="1009">
        <f t="shared" si="6"/>
        <v>5386</v>
      </c>
      <c r="V18" s="1009">
        <f t="shared" si="6"/>
        <v>178</v>
      </c>
      <c r="W18" s="1015">
        <f t="shared" si="6"/>
        <v>32981</v>
      </c>
    </row>
    <row r="19" spans="1:23" ht="27.75" customHeight="1">
      <c r="A19" s="2264" t="s">
        <v>143</v>
      </c>
      <c r="B19" s="1650" t="s">
        <v>25</v>
      </c>
      <c r="C19" s="1651"/>
      <c r="D19" s="518">
        <v>14</v>
      </c>
      <c r="E19" s="476">
        <v>441</v>
      </c>
      <c r="F19" s="519">
        <v>27</v>
      </c>
      <c r="G19" s="519">
        <v>1449</v>
      </c>
      <c r="H19" s="519">
        <v>10</v>
      </c>
      <c r="I19" s="519">
        <v>630</v>
      </c>
      <c r="J19" s="519">
        <v>23</v>
      </c>
      <c r="K19" s="476">
        <v>2269</v>
      </c>
      <c r="L19" s="520">
        <f aca="true" t="shared" si="7" ref="L19:M25">SUM(D19,F19,H19,J19,)</f>
        <v>74</v>
      </c>
      <c r="M19" s="521">
        <f t="shared" si="7"/>
        <v>4789</v>
      </c>
      <c r="N19" s="518">
        <v>26</v>
      </c>
      <c r="O19" s="476">
        <v>1390</v>
      </c>
      <c r="P19" s="519">
        <v>45</v>
      </c>
      <c r="Q19" s="519">
        <v>4031</v>
      </c>
      <c r="R19" s="519">
        <v>19</v>
      </c>
      <c r="S19" s="519">
        <v>1034</v>
      </c>
      <c r="T19" s="519">
        <v>34</v>
      </c>
      <c r="U19" s="476">
        <v>4411</v>
      </c>
      <c r="V19" s="520">
        <f aca="true" t="shared" si="8" ref="V19:V26">SUM(N19,P19,R19,T19,)</f>
        <v>124</v>
      </c>
      <c r="W19" s="521">
        <f aca="true" t="shared" si="9" ref="W19:W26">SUM(O19,Q19,S19,U19,)</f>
        <v>10866</v>
      </c>
    </row>
    <row r="20" spans="1:23" ht="27.75" customHeight="1">
      <c r="A20" s="2265"/>
      <c r="B20" s="1616" t="s">
        <v>26</v>
      </c>
      <c r="C20" s="1617"/>
      <c r="D20" s="475">
        <v>4</v>
      </c>
      <c r="E20" s="477">
        <v>233</v>
      </c>
      <c r="F20" s="477">
        <v>1</v>
      </c>
      <c r="G20" s="477">
        <v>6</v>
      </c>
      <c r="H20" s="803"/>
      <c r="I20" s="803"/>
      <c r="J20" s="477">
        <v>1</v>
      </c>
      <c r="K20" s="477">
        <v>41</v>
      </c>
      <c r="L20" s="476">
        <f t="shared" si="7"/>
        <v>6</v>
      </c>
      <c r="M20" s="478">
        <f t="shared" si="7"/>
        <v>280</v>
      </c>
      <c r="N20" s="475">
        <v>8</v>
      </c>
      <c r="O20" s="477">
        <v>425</v>
      </c>
      <c r="P20" s="477">
        <v>6</v>
      </c>
      <c r="Q20" s="477">
        <v>1266</v>
      </c>
      <c r="R20" s="477"/>
      <c r="S20" s="477"/>
      <c r="T20" s="477">
        <v>1</v>
      </c>
      <c r="U20" s="477">
        <v>30</v>
      </c>
      <c r="V20" s="476">
        <f t="shared" si="8"/>
        <v>15</v>
      </c>
      <c r="W20" s="478">
        <f t="shared" si="9"/>
        <v>1721</v>
      </c>
    </row>
    <row r="21" spans="1:23" ht="27.75" customHeight="1">
      <c r="A21" s="2265"/>
      <c r="B21" s="1616" t="s">
        <v>268</v>
      </c>
      <c r="C21" s="1617"/>
      <c r="D21" s="475">
        <v>4</v>
      </c>
      <c r="E21" s="477">
        <v>545</v>
      </c>
      <c r="F21" s="477">
        <v>16</v>
      </c>
      <c r="G21" s="477">
        <v>704</v>
      </c>
      <c r="H21" s="477">
        <v>18</v>
      </c>
      <c r="I21" s="477">
        <v>606</v>
      </c>
      <c r="J21" s="477">
        <v>22</v>
      </c>
      <c r="K21" s="477">
        <v>7761</v>
      </c>
      <c r="L21" s="476">
        <f t="shared" si="7"/>
        <v>60</v>
      </c>
      <c r="M21" s="478">
        <f t="shared" si="7"/>
        <v>9616</v>
      </c>
      <c r="N21" s="475">
        <v>8</v>
      </c>
      <c r="O21" s="477">
        <v>728</v>
      </c>
      <c r="P21" s="477">
        <v>20</v>
      </c>
      <c r="Q21" s="477">
        <v>955</v>
      </c>
      <c r="R21" s="477">
        <v>26</v>
      </c>
      <c r="S21" s="477">
        <v>888</v>
      </c>
      <c r="T21" s="477">
        <v>26</v>
      </c>
      <c r="U21" s="477">
        <v>3427</v>
      </c>
      <c r="V21" s="476">
        <f t="shared" si="8"/>
        <v>80</v>
      </c>
      <c r="W21" s="478">
        <f t="shared" si="9"/>
        <v>5998</v>
      </c>
    </row>
    <row r="22" spans="1:23" ht="27.75" customHeight="1">
      <c r="A22" s="2265"/>
      <c r="B22" s="1616" t="s">
        <v>113</v>
      </c>
      <c r="C22" s="1617"/>
      <c r="D22" s="475">
        <v>2</v>
      </c>
      <c r="E22" s="477">
        <v>58</v>
      </c>
      <c r="F22" s="477">
        <v>10</v>
      </c>
      <c r="G22" s="477">
        <v>446</v>
      </c>
      <c r="H22" s="477">
        <v>7</v>
      </c>
      <c r="I22" s="477">
        <v>161</v>
      </c>
      <c r="J22" s="477"/>
      <c r="K22" s="477"/>
      <c r="L22" s="476">
        <f t="shared" si="7"/>
        <v>19</v>
      </c>
      <c r="M22" s="478">
        <f t="shared" si="7"/>
        <v>665</v>
      </c>
      <c r="N22" s="475">
        <v>5</v>
      </c>
      <c r="O22" s="477">
        <v>240</v>
      </c>
      <c r="P22" s="477">
        <v>9</v>
      </c>
      <c r="Q22" s="477">
        <v>580</v>
      </c>
      <c r="R22" s="477">
        <v>6</v>
      </c>
      <c r="S22" s="477">
        <v>160</v>
      </c>
      <c r="T22" s="477">
        <v>2</v>
      </c>
      <c r="U22" s="477">
        <v>95</v>
      </c>
      <c r="V22" s="476">
        <f t="shared" si="8"/>
        <v>22</v>
      </c>
      <c r="W22" s="478">
        <f t="shared" si="9"/>
        <v>1075</v>
      </c>
    </row>
    <row r="23" spans="1:23" ht="27.75" customHeight="1">
      <c r="A23" s="2265"/>
      <c r="B23" s="2259" t="s">
        <v>53</v>
      </c>
      <c r="C23" s="2260"/>
      <c r="D23" s="533">
        <v>3</v>
      </c>
      <c r="E23" s="534">
        <v>62</v>
      </c>
      <c r="F23" s="534">
        <v>3</v>
      </c>
      <c r="G23" s="534">
        <v>48</v>
      </c>
      <c r="H23" s="534">
        <v>1</v>
      </c>
      <c r="I23" s="534">
        <v>25</v>
      </c>
      <c r="J23" s="534">
        <v>6</v>
      </c>
      <c r="K23" s="534">
        <v>89</v>
      </c>
      <c r="L23" s="493">
        <f t="shared" si="7"/>
        <v>13</v>
      </c>
      <c r="M23" s="535">
        <f t="shared" si="7"/>
        <v>224</v>
      </c>
      <c r="N23" s="533">
        <v>3</v>
      </c>
      <c r="O23" s="534">
        <v>160</v>
      </c>
      <c r="P23" s="534">
        <v>2</v>
      </c>
      <c r="Q23" s="534">
        <v>20</v>
      </c>
      <c r="R23" s="534">
        <v>1</v>
      </c>
      <c r="S23" s="534">
        <v>10</v>
      </c>
      <c r="T23" s="534">
        <v>5</v>
      </c>
      <c r="U23" s="534">
        <v>153</v>
      </c>
      <c r="V23" s="493">
        <f t="shared" si="8"/>
        <v>11</v>
      </c>
      <c r="W23" s="535">
        <f t="shared" si="9"/>
        <v>343</v>
      </c>
    </row>
    <row r="24" spans="1:23" ht="27.75" customHeight="1">
      <c r="A24" s="2265"/>
      <c r="B24" s="1616" t="s">
        <v>27</v>
      </c>
      <c r="C24" s="1617"/>
      <c r="D24" s="475">
        <v>20</v>
      </c>
      <c r="E24" s="477">
        <v>1037</v>
      </c>
      <c r="F24" s="477">
        <v>13</v>
      </c>
      <c r="G24" s="477">
        <v>540</v>
      </c>
      <c r="H24" s="477">
        <v>14</v>
      </c>
      <c r="I24" s="477">
        <v>540</v>
      </c>
      <c r="J24" s="477">
        <v>26</v>
      </c>
      <c r="K24" s="477">
        <v>911</v>
      </c>
      <c r="L24" s="476">
        <f t="shared" si="7"/>
        <v>73</v>
      </c>
      <c r="M24" s="478">
        <f t="shared" si="7"/>
        <v>3028</v>
      </c>
      <c r="N24" s="475">
        <v>31</v>
      </c>
      <c r="O24" s="477">
        <v>2517</v>
      </c>
      <c r="P24" s="477">
        <v>16</v>
      </c>
      <c r="Q24" s="477">
        <v>1261</v>
      </c>
      <c r="R24" s="477">
        <v>19</v>
      </c>
      <c r="S24" s="477">
        <v>647</v>
      </c>
      <c r="T24" s="477">
        <v>23</v>
      </c>
      <c r="U24" s="477">
        <v>965</v>
      </c>
      <c r="V24" s="476">
        <f t="shared" si="8"/>
        <v>89</v>
      </c>
      <c r="W24" s="478">
        <f t="shared" si="9"/>
        <v>5390</v>
      </c>
    </row>
    <row r="25" spans="1:23" ht="27.75" customHeight="1">
      <c r="A25" s="2265"/>
      <c r="B25" s="1616" t="s">
        <v>253</v>
      </c>
      <c r="C25" s="1617"/>
      <c r="D25" s="529"/>
      <c r="E25" s="476"/>
      <c r="F25" s="476"/>
      <c r="G25" s="476"/>
      <c r="H25" s="476"/>
      <c r="I25" s="476"/>
      <c r="J25" s="476"/>
      <c r="K25" s="476"/>
      <c r="L25" s="476">
        <f t="shared" si="7"/>
        <v>0</v>
      </c>
      <c r="M25" s="478">
        <f t="shared" si="7"/>
        <v>0</v>
      </c>
      <c r="N25" s="529"/>
      <c r="O25" s="476"/>
      <c r="P25" s="476"/>
      <c r="Q25" s="476"/>
      <c r="R25" s="476"/>
      <c r="S25" s="476"/>
      <c r="T25" s="476"/>
      <c r="U25" s="476"/>
      <c r="V25" s="476">
        <f t="shared" si="8"/>
        <v>0</v>
      </c>
      <c r="W25" s="478">
        <f t="shared" si="9"/>
        <v>0</v>
      </c>
    </row>
    <row r="26" spans="1:23" ht="27.75" customHeight="1">
      <c r="A26" s="2265"/>
      <c r="B26" s="2259" t="s">
        <v>269</v>
      </c>
      <c r="C26" s="2260"/>
      <c r="D26" s="475">
        <v>5</v>
      </c>
      <c r="E26" s="476">
        <v>85</v>
      </c>
      <c r="F26" s="477">
        <v>7</v>
      </c>
      <c r="G26" s="477">
        <v>103</v>
      </c>
      <c r="H26" s="477">
        <v>3</v>
      </c>
      <c r="I26" s="477">
        <v>137</v>
      </c>
      <c r="J26" s="477">
        <v>7</v>
      </c>
      <c r="K26" s="477">
        <v>125</v>
      </c>
      <c r="L26" s="476">
        <f>SUM(D26,F26,H26,J26,)</f>
        <v>22</v>
      </c>
      <c r="M26" s="478">
        <f>SUM(E26,G26,I26,K26,)</f>
        <v>450</v>
      </c>
      <c r="N26" s="475">
        <v>5</v>
      </c>
      <c r="O26" s="476">
        <v>270</v>
      </c>
      <c r="P26" s="477">
        <v>3</v>
      </c>
      <c r="Q26" s="477">
        <v>315</v>
      </c>
      <c r="R26" s="477">
        <v>5</v>
      </c>
      <c r="S26" s="477">
        <v>180</v>
      </c>
      <c r="T26" s="477">
        <v>5</v>
      </c>
      <c r="U26" s="477">
        <v>425</v>
      </c>
      <c r="V26" s="476">
        <f t="shared" si="8"/>
        <v>18</v>
      </c>
      <c r="W26" s="478">
        <f t="shared" si="9"/>
        <v>1190</v>
      </c>
    </row>
    <row r="27" spans="1:23" ht="27.75" customHeight="1" thickBot="1">
      <c r="A27" s="2265"/>
      <c r="B27" s="1625" t="s">
        <v>118</v>
      </c>
      <c r="C27" s="1626"/>
      <c r="D27" s="1016">
        <v>1</v>
      </c>
      <c r="E27" s="1017">
        <v>34</v>
      </c>
      <c r="F27" s="1017">
        <v>2</v>
      </c>
      <c r="G27" s="1017">
        <v>150</v>
      </c>
      <c r="H27" s="1017">
        <v>1</v>
      </c>
      <c r="I27" s="1017">
        <v>41</v>
      </c>
      <c r="J27" s="1017"/>
      <c r="K27" s="1017"/>
      <c r="L27" s="1013">
        <f>SUM(D27,F27,H27,J27,)</f>
        <v>4</v>
      </c>
      <c r="M27" s="1014">
        <f>SUM(E27,G27,I27,K27,)</f>
        <v>225</v>
      </c>
      <c r="N27" s="1016">
        <v>2</v>
      </c>
      <c r="O27" s="1017">
        <v>132</v>
      </c>
      <c r="P27" s="1017">
        <v>2</v>
      </c>
      <c r="Q27" s="1017">
        <v>117</v>
      </c>
      <c r="R27" s="1017">
        <v>1</v>
      </c>
      <c r="S27" s="1017">
        <v>45</v>
      </c>
      <c r="T27" s="1017">
        <v>3</v>
      </c>
      <c r="U27" s="1017">
        <v>222</v>
      </c>
      <c r="V27" s="1013">
        <f>SUM(N27,P27,R27,T27,)</f>
        <v>8</v>
      </c>
      <c r="W27" s="1014">
        <f>SUM(O27,Q27,S27,U27,)</f>
        <v>516</v>
      </c>
    </row>
    <row r="28" spans="1:23" ht="27.75" customHeight="1" thickBot="1" thickTop="1">
      <c r="A28" s="2266"/>
      <c r="B28" s="2190" t="s">
        <v>20</v>
      </c>
      <c r="C28" s="2191"/>
      <c r="D28" s="1008">
        <f aca="true" t="shared" si="10" ref="D28:W28">SUM(D19:D27)</f>
        <v>53</v>
      </c>
      <c r="E28" s="1009">
        <f t="shared" si="10"/>
        <v>2495</v>
      </c>
      <c r="F28" s="1009">
        <f t="shared" si="10"/>
        <v>79</v>
      </c>
      <c r="G28" s="1009">
        <f t="shared" si="10"/>
        <v>3446</v>
      </c>
      <c r="H28" s="1009">
        <f t="shared" si="10"/>
        <v>54</v>
      </c>
      <c r="I28" s="1009">
        <f t="shared" si="10"/>
        <v>2140</v>
      </c>
      <c r="J28" s="1009">
        <f t="shared" si="10"/>
        <v>85</v>
      </c>
      <c r="K28" s="1009">
        <f t="shared" si="10"/>
        <v>11196</v>
      </c>
      <c r="L28" s="1009">
        <f t="shared" si="10"/>
        <v>271</v>
      </c>
      <c r="M28" s="1015">
        <f t="shared" si="10"/>
        <v>19277</v>
      </c>
      <c r="N28" s="1008">
        <f t="shared" si="10"/>
        <v>88</v>
      </c>
      <c r="O28" s="1009">
        <f t="shared" si="10"/>
        <v>5862</v>
      </c>
      <c r="P28" s="1009">
        <f t="shared" si="10"/>
        <v>103</v>
      </c>
      <c r="Q28" s="1009">
        <f t="shared" si="10"/>
        <v>8545</v>
      </c>
      <c r="R28" s="1009">
        <f t="shared" si="10"/>
        <v>77</v>
      </c>
      <c r="S28" s="1009">
        <f t="shared" si="10"/>
        <v>2964</v>
      </c>
      <c r="T28" s="1009">
        <f t="shared" si="10"/>
        <v>99</v>
      </c>
      <c r="U28" s="1009">
        <f t="shared" si="10"/>
        <v>9728</v>
      </c>
      <c r="V28" s="1009">
        <f t="shared" si="10"/>
        <v>367</v>
      </c>
      <c r="W28" s="1015">
        <f t="shared" si="10"/>
        <v>27099</v>
      </c>
    </row>
    <row r="29" spans="4:23" ht="18.75" customHeight="1">
      <c r="D29" s="89"/>
      <c r="E29" s="89"/>
      <c r="F29" s="89"/>
      <c r="G29" s="89"/>
      <c r="H29" s="89"/>
      <c r="I29" s="89"/>
      <c r="J29" s="89"/>
      <c r="K29" s="89"/>
      <c r="L29" s="89"/>
      <c r="M29" s="89"/>
      <c r="N29" s="89"/>
      <c r="O29" s="89"/>
      <c r="P29" s="89"/>
      <c r="Q29" s="89"/>
      <c r="R29" s="89"/>
      <c r="S29" s="89"/>
      <c r="T29" s="89"/>
      <c r="U29" s="89"/>
      <c r="V29" s="89"/>
      <c r="W29" s="89"/>
    </row>
    <row r="30" spans="4:23" ht="15" customHeight="1" thickBot="1">
      <c r="D30" s="89"/>
      <c r="E30" s="89"/>
      <c r="F30" s="89"/>
      <c r="G30" s="89"/>
      <c r="H30" s="89"/>
      <c r="I30" s="89"/>
      <c r="J30" s="89"/>
      <c r="K30" s="89"/>
      <c r="L30" s="89"/>
      <c r="M30" s="89"/>
      <c r="N30" s="89"/>
      <c r="O30" s="89"/>
      <c r="P30" s="89"/>
      <c r="Q30" s="89"/>
      <c r="R30" s="89"/>
      <c r="S30" s="89"/>
      <c r="T30" s="89"/>
      <c r="U30" s="89"/>
      <c r="V30" s="89"/>
      <c r="W30" s="89"/>
    </row>
  </sheetData>
  <sheetProtection/>
  <mergeCells count="40">
    <mergeCell ref="B28:C28"/>
    <mergeCell ref="A19:A28"/>
    <mergeCell ref="B19:C19"/>
    <mergeCell ref="B20:C20"/>
    <mergeCell ref="B21:C21"/>
    <mergeCell ref="B22:C22"/>
    <mergeCell ref="B23:C23"/>
    <mergeCell ref="B24:C24"/>
    <mergeCell ref="B25:C25"/>
    <mergeCell ref="B26:C26"/>
    <mergeCell ref="B27:C27"/>
    <mergeCell ref="B11:C11"/>
    <mergeCell ref="A12:A18"/>
    <mergeCell ref="B12:C12"/>
    <mergeCell ref="B13:C13"/>
    <mergeCell ref="B14:C14"/>
    <mergeCell ref="B15:C15"/>
    <mergeCell ref="B16:C16"/>
    <mergeCell ref="B17:C17"/>
    <mergeCell ref="B18:C18"/>
    <mergeCell ref="R3:S3"/>
    <mergeCell ref="T3:U3"/>
    <mergeCell ref="V3:W3"/>
    <mergeCell ref="A5:C5"/>
    <mergeCell ref="A6:A11"/>
    <mergeCell ref="B6:C6"/>
    <mergeCell ref="B7:C7"/>
    <mergeCell ref="B8:C8"/>
    <mergeCell ref="B9:C9"/>
    <mergeCell ref="B10:C10"/>
    <mergeCell ref="N1:V1"/>
    <mergeCell ref="D2:M2"/>
    <mergeCell ref="N2:W2"/>
    <mergeCell ref="D3:E3"/>
    <mergeCell ref="F3:G3"/>
    <mergeCell ref="H3:I3"/>
    <mergeCell ref="J3:K3"/>
    <mergeCell ref="L3:M3"/>
    <mergeCell ref="N3:O3"/>
    <mergeCell ref="P3:Q3"/>
  </mergeCells>
  <printOptions/>
  <pageMargins left="0.7086614173228347" right="0.1968503937007874" top="1.062992125984252" bottom="0.1968503937007874" header="0.7874015748031497" footer="0.3937007874015748"/>
  <pageSetup firstPageNumber="44" useFirstPageNumber="1" horizontalDpi="600" verticalDpi="600" orientation="portrait" pageOrder="overThenDown" paperSize="9" scale="99" r:id="rId2"/>
  <headerFooter scaleWithDoc="0" alignWithMargins="0">
    <oddHeader>&amp;L&amp;"ＭＳ Ｐゴシック,太字"13　青少年の地域活動の状況</oddHeader>
    <oddFooter>&amp;C&amp;12&amp;P</oddFooter>
  </headerFooter>
  <colBreaks count="1" manualBreakCount="1">
    <brk id="13" min="3" max="29" man="1"/>
  </colBreaks>
  <drawing r:id="rId1"/>
</worksheet>
</file>

<file path=xl/worksheets/sheet17.xml><?xml version="1.0" encoding="utf-8"?>
<worksheet xmlns="http://schemas.openxmlformats.org/spreadsheetml/2006/main" xmlns:r="http://schemas.openxmlformats.org/officeDocument/2006/relationships">
  <dimension ref="A1:V29"/>
  <sheetViews>
    <sheetView view="pageBreakPreview" zoomScale="120" zoomScaleNormal="110" zoomScaleSheetLayoutView="120" zoomScalePageLayoutView="0" workbookViewId="0" topLeftCell="A1">
      <pane ySplit="5" topLeftCell="A6" activePane="bottomLeft" state="frozen"/>
      <selection pane="topLeft" activeCell="K13" sqref="K13"/>
      <selection pane="bottomLeft" activeCell="K13" sqref="K13"/>
    </sheetView>
  </sheetViews>
  <sheetFormatPr defaultColWidth="9.00390625" defaultRowHeight="13.5"/>
  <cols>
    <col min="1" max="1" width="3.375" style="18" customWidth="1"/>
    <col min="2" max="2" width="2.25390625" style="18" customWidth="1"/>
    <col min="3" max="9" width="8.75390625" style="18" customWidth="1"/>
    <col min="10" max="10" width="11.25390625" style="18" customWidth="1"/>
    <col min="11" max="11" width="11.125" style="18" customWidth="1"/>
    <col min="12" max="12" width="1.00390625" style="18" customWidth="1"/>
    <col min="13" max="16384" width="9.00390625" style="18" customWidth="1"/>
  </cols>
  <sheetData>
    <row r="1" spans="1:13" ht="15.75" customHeight="1">
      <c r="A1" s="295"/>
      <c r="B1" s="296" t="s">
        <v>17</v>
      </c>
      <c r="C1" s="297" t="s">
        <v>270</v>
      </c>
      <c r="D1" s="2267" t="s">
        <v>271</v>
      </c>
      <c r="E1" s="2268"/>
      <c r="F1" s="2268"/>
      <c r="G1" s="2268"/>
      <c r="H1" s="2269"/>
      <c r="I1" s="2270"/>
      <c r="J1" s="2271" t="s">
        <v>272</v>
      </c>
      <c r="K1" s="2272"/>
      <c r="L1" s="97"/>
      <c r="M1" s="98"/>
    </row>
    <row r="2" spans="1:13" ht="15.75" customHeight="1">
      <c r="A2" s="298"/>
      <c r="B2" s="293"/>
      <c r="C2" s="299"/>
      <c r="D2" s="2275" t="s">
        <v>273</v>
      </c>
      <c r="E2" s="2276"/>
      <c r="F2" s="2277" t="s">
        <v>274</v>
      </c>
      <c r="G2" s="2278"/>
      <c r="H2" s="2277" t="s">
        <v>275</v>
      </c>
      <c r="I2" s="2278"/>
      <c r="J2" s="2273"/>
      <c r="K2" s="2274"/>
      <c r="L2" s="97"/>
      <c r="M2" s="98"/>
    </row>
    <row r="3" spans="1:13" ht="13.5">
      <c r="A3" s="298"/>
      <c r="B3" s="294"/>
      <c r="C3" s="294"/>
      <c r="D3" s="300" t="s">
        <v>565</v>
      </c>
      <c r="E3" s="300" t="s">
        <v>564</v>
      </c>
      <c r="F3" s="300" t="s">
        <v>563</v>
      </c>
      <c r="G3" s="300" t="s">
        <v>562</v>
      </c>
      <c r="H3" s="301" t="s">
        <v>561</v>
      </c>
      <c r="I3" s="302" t="s">
        <v>560</v>
      </c>
      <c r="J3" s="303" t="s">
        <v>559</v>
      </c>
      <c r="K3" s="304" t="s">
        <v>558</v>
      </c>
      <c r="L3" s="97"/>
      <c r="M3" s="98"/>
    </row>
    <row r="4" spans="1:13" ht="18" customHeight="1">
      <c r="A4" s="298"/>
      <c r="B4" s="294"/>
      <c r="C4" s="294"/>
      <c r="D4" s="2279" t="s">
        <v>276</v>
      </c>
      <c r="E4" s="2279" t="s">
        <v>277</v>
      </c>
      <c r="F4" s="2279" t="s">
        <v>276</v>
      </c>
      <c r="G4" s="2279" t="s">
        <v>277</v>
      </c>
      <c r="H4" s="2279" t="s">
        <v>276</v>
      </c>
      <c r="I4" s="2279" t="s">
        <v>277</v>
      </c>
      <c r="J4" s="2279" t="s">
        <v>278</v>
      </c>
      <c r="K4" s="2280" t="s">
        <v>279</v>
      </c>
      <c r="L4" s="97"/>
      <c r="M4" s="98"/>
    </row>
    <row r="5" spans="1:13" ht="18" customHeight="1" thickBot="1">
      <c r="A5" s="305" t="s">
        <v>280</v>
      </c>
      <c r="B5" s="306"/>
      <c r="C5" s="294"/>
      <c r="D5" s="2279"/>
      <c r="E5" s="2279" t="s">
        <v>557</v>
      </c>
      <c r="F5" s="2279"/>
      <c r="G5" s="2279" t="s">
        <v>557</v>
      </c>
      <c r="H5" s="2279"/>
      <c r="I5" s="2279" t="s">
        <v>557</v>
      </c>
      <c r="J5" s="2279"/>
      <c r="K5" s="2280"/>
      <c r="L5" s="97"/>
      <c r="M5" s="98"/>
    </row>
    <row r="6" spans="1:13" ht="27" customHeight="1" thickBot="1">
      <c r="A6" s="2281" t="s">
        <v>224</v>
      </c>
      <c r="B6" s="2282"/>
      <c r="C6" s="2283"/>
      <c r="D6" s="307">
        <f aca="true" t="shared" si="0" ref="D6:K6">D12+D19+D29</f>
        <v>388</v>
      </c>
      <c r="E6" s="307">
        <f t="shared" si="0"/>
        <v>8526</v>
      </c>
      <c r="F6" s="307">
        <f t="shared" si="0"/>
        <v>54</v>
      </c>
      <c r="G6" s="307">
        <f t="shared" si="0"/>
        <v>1808</v>
      </c>
      <c r="H6" s="307">
        <f t="shared" si="0"/>
        <v>4</v>
      </c>
      <c r="I6" s="307">
        <f t="shared" si="0"/>
        <v>77</v>
      </c>
      <c r="J6" s="307">
        <f t="shared" si="0"/>
        <v>446</v>
      </c>
      <c r="K6" s="308">
        <f t="shared" si="0"/>
        <v>10411</v>
      </c>
      <c r="L6" s="97"/>
      <c r="M6" s="98"/>
    </row>
    <row r="7" spans="1:13" ht="27" customHeight="1">
      <c r="A7" s="2256" t="s">
        <v>10</v>
      </c>
      <c r="B7" s="2284" t="s">
        <v>248</v>
      </c>
      <c r="C7" s="2285"/>
      <c r="D7" s="479">
        <v>9</v>
      </c>
      <c r="E7" s="479">
        <v>264</v>
      </c>
      <c r="F7" s="479"/>
      <c r="G7" s="479"/>
      <c r="H7" s="479"/>
      <c r="I7" s="480"/>
      <c r="J7" s="480">
        <f>D7+F7+H7</f>
        <v>9</v>
      </c>
      <c r="K7" s="481">
        <f>E7+G7+I7</f>
        <v>264</v>
      </c>
      <c r="L7" s="97"/>
      <c r="M7" s="98"/>
    </row>
    <row r="8" spans="1:13" ht="27" customHeight="1">
      <c r="A8" s="2257"/>
      <c r="B8" s="2284" t="s">
        <v>97</v>
      </c>
      <c r="C8" s="2285"/>
      <c r="D8" s="479">
        <v>266</v>
      </c>
      <c r="E8" s="479">
        <v>4934</v>
      </c>
      <c r="F8" s="479"/>
      <c r="G8" s="479"/>
      <c r="H8" s="479"/>
      <c r="I8" s="480"/>
      <c r="J8" s="479">
        <f>D8+F8+H8</f>
        <v>266</v>
      </c>
      <c r="K8" s="481">
        <f>E8+G8+I8</f>
        <v>4934</v>
      </c>
      <c r="L8" s="97"/>
      <c r="M8" s="98"/>
    </row>
    <row r="9" spans="1:13" ht="27" customHeight="1">
      <c r="A9" s="2257"/>
      <c r="B9" s="2286" t="s">
        <v>249</v>
      </c>
      <c r="C9" s="2287"/>
      <c r="D9" s="536"/>
      <c r="E9" s="536"/>
      <c r="F9" s="536"/>
      <c r="G9" s="536"/>
      <c r="H9" s="536"/>
      <c r="I9" s="537"/>
      <c r="J9" s="537" t="s">
        <v>746</v>
      </c>
      <c r="K9" s="538" t="s">
        <v>824</v>
      </c>
      <c r="L9" s="97"/>
      <c r="M9" s="98"/>
    </row>
    <row r="10" spans="1:13" ht="27" customHeight="1">
      <c r="A10" s="2257"/>
      <c r="B10" s="2284" t="s">
        <v>21</v>
      </c>
      <c r="C10" s="2285"/>
      <c r="D10" s="480"/>
      <c r="E10" s="480"/>
      <c r="F10" s="480"/>
      <c r="G10" s="480"/>
      <c r="H10" s="479"/>
      <c r="I10" s="480"/>
      <c r="J10" s="480" t="s">
        <v>824</v>
      </c>
      <c r="K10" s="481" t="s">
        <v>824</v>
      </c>
      <c r="L10" s="97"/>
      <c r="M10" s="98"/>
    </row>
    <row r="11" spans="1:13" ht="27" customHeight="1" thickBot="1">
      <c r="A11" s="2257"/>
      <c r="B11" s="2288" t="s">
        <v>266</v>
      </c>
      <c r="C11" s="2289"/>
      <c r="D11" s="863"/>
      <c r="E11" s="863"/>
      <c r="F11" s="863"/>
      <c r="G11" s="863"/>
      <c r="H11" s="863"/>
      <c r="I11" s="1019"/>
      <c r="J11" s="1019" t="s">
        <v>746</v>
      </c>
      <c r="K11" s="1020" t="s">
        <v>824</v>
      </c>
      <c r="L11" s="97"/>
      <c r="M11" s="98"/>
    </row>
    <row r="12" spans="1:13" ht="27" customHeight="1" thickBot="1" thickTop="1">
      <c r="A12" s="2258"/>
      <c r="B12" s="2290" t="s">
        <v>556</v>
      </c>
      <c r="C12" s="2291"/>
      <c r="D12" s="1018">
        <f aca="true" t="shared" si="1" ref="D12:K12">SUM(D7:D11)</f>
        <v>275</v>
      </c>
      <c r="E12" s="1018">
        <f t="shared" si="1"/>
        <v>5198</v>
      </c>
      <c r="F12" s="1018">
        <f t="shared" si="1"/>
        <v>0</v>
      </c>
      <c r="G12" s="1018">
        <f t="shared" si="1"/>
        <v>0</v>
      </c>
      <c r="H12" s="1018">
        <f t="shared" si="1"/>
        <v>0</v>
      </c>
      <c r="I12" s="1018">
        <f t="shared" si="1"/>
        <v>0</v>
      </c>
      <c r="J12" s="1018">
        <f t="shared" si="1"/>
        <v>275</v>
      </c>
      <c r="K12" s="340">
        <f t="shared" si="1"/>
        <v>5198</v>
      </c>
      <c r="L12" s="97"/>
      <c r="M12" s="98"/>
    </row>
    <row r="13" spans="1:13" ht="27" customHeight="1">
      <c r="A13" s="2256" t="s">
        <v>281</v>
      </c>
      <c r="B13" s="2292" t="s">
        <v>22</v>
      </c>
      <c r="C13" s="2293"/>
      <c r="D13" s="522">
        <v>96</v>
      </c>
      <c r="E13" s="522">
        <v>2890</v>
      </c>
      <c r="F13" s="522">
        <v>40</v>
      </c>
      <c r="G13" s="522">
        <v>1629</v>
      </c>
      <c r="H13" s="522">
        <v>3</v>
      </c>
      <c r="I13" s="523">
        <v>75</v>
      </c>
      <c r="J13" s="522">
        <f>D13+F13+H13</f>
        <v>139</v>
      </c>
      <c r="K13" s="524">
        <f>E13+G13+I13</f>
        <v>4594</v>
      </c>
      <c r="L13" s="97"/>
      <c r="M13" s="98"/>
    </row>
    <row r="14" spans="1:13" ht="27" customHeight="1">
      <c r="A14" s="2257"/>
      <c r="B14" s="2284" t="s">
        <v>23</v>
      </c>
      <c r="C14" s="2285"/>
      <c r="D14" s="479"/>
      <c r="E14" s="479"/>
      <c r="F14" s="479"/>
      <c r="G14" s="479"/>
      <c r="H14" s="479"/>
      <c r="I14" s="480"/>
      <c r="J14" s="480" t="s">
        <v>746</v>
      </c>
      <c r="K14" s="481" t="s">
        <v>824</v>
      </c>
      <c r="L14" s="97"/>
      <c r="M14" s="98"/>
    </row>
    <row r="15" spans="1:13" ht="27" customHeight="1">
      <c r="A15" s="2257"/>
      <c r="B15" s="2284" t="s">
        <v>282</v>
      </c>
      <c r="C15" s="2285"/>
      <c r="D15" s="479"/>
      <c r="E15" s="479"/>
      <c r="F15" s="479"/>
      <c r="G15" s="479"/>
      <c r="H15" s="479"/>
      <c r="I15" s="480"/>
      <c r="J15" s="480" t="s">
        <v>746</v>
      </c>
      <c r="K15" s="481" t="s">
        <v>824</v>
      </c>
      <c r="L15" s="97"/>
      <c r="M15" s="98"/>
    </row>
    <row r="16" spans="1:13" ht="27" customHeight="1">
      <c r="A16" s="2257"/>
      <c r="B16" s="2284" t="s">
        <v>42</v>
      </c>
      <c r="C16" s="2285"/>
      <c r="D16" s="479"/>
      <c r="E16" s="479"/>
      <c r="F16" s="479"/>
      <c r="G16" s="479"/>
      <c r="H16" s="479"/>
      <c r="I16" s="480"/>
      <c r="J16" s="480" t="s">
        <v>746</v>
      </c>
      <c r="K16" s="481" t="s">
        <v>824</v>
      </c>
      <c r="L16" s="97"/>
      <c r="M16" s="98"/>
    </row>
    <row r="17" spans="1:13" ht="27" customHeight="1">
      <c r="A17" s="2257"/>
      <c r="B17" s="2284" t="s">
        <v>51</v>
      </c>
      <c r="C17" s="2285"/>
      <c r="D17" s="479"/>
      <c r="E17" s="479"/>
      <c r="F17" s="479"/>
      <c r="G17" s="479"/>
      <c r="H17" s="479"/>
      <c r="I17" s="480"/>
      <c r="J17" s="480" t="s">
        <v>746</v>
      </c>
      <c r="K17" s="481" t="s">
        <v>824</v>
      </c>
      <c r="L17" s="97"/>
      <c r="M17" s="98"/>
    </row>
    <row r="18" spans="1:13" ht="27" customHeight="1" thickBot="1">
      <c r="A18" s="2257"/>
      <c r="B18" s="2288" t="s">
        <v>52</v>
      </c>
      <c r="C18" s="2289"/>
      <c r="D18" s="863">
        <v>13</v>
      </c>
      <c r="E18" s="863">
        <v>166</v>
      </c>
      <c r="F18" s="863"/>
      <c r="G18" s="863"/>
      <c r="H18" s="863"/>
      <c r="I18" s="1019"/>
      <c r="J18" s="863">
        <f>D18+F18+H18</f>
        <v>13</v>
      </c>
      <c r="K18" s="1020">
        <f>E18+G18+I18</f>
        <v>166</v>
      </c>
      <c r="L18" s="97"/>
      <c r="M18" s="98"/>
    </row>
    <row r="19" spans="1:13" ht="27" customHeight="1" thickBot="1" thickTop="1">
      <c r="A19" s="2258"/>
      <c r="B19" s="2290" t="s">
        <v>556</v>
      </c>
      <c r="C19" s="2291"/>
      <c r="D19" s="1018">
        <f aca="true" t="shared" si="2" ref="D19:K19">SUM(D13:D18)</f>
        <v>109</v>
      </c>
      <c r="E19" s="1018">
        <f t="shared" si="2"/>
        <v>3056</v>
      </c>
      <c r="F19" s="1018">
        <f t="shared" si="2"/>
        <v>40</v>
      </c>
      <c r="G19" s="1018">
        <f t="shared" si="2"/>
        <v>1629</v>
      </c>
      <c r="H19" s="1018">
        <f t="shared" si="2"/>
        <v>3</v>
      </c>
      <c r="I19" s="1018">
        <f t="shared" si="2"/>
        <v>75</v>
      </c>
      <c r="J19" s="1018">
        <f t="shared" si="2"/>
        <v>152</v>
      </c>
      <c r="K19" s="1021">
        <f t="shared" si="2"/>
        <v>4760</v>
      </c>
      <c r="L19" s="97"/>
      <c r="M19" s="98"/>
    </row>
    <row r="20" spans="1:22" ht="27" customHeight="1">
      <c r="A20" s="2256" t="s">
        <v>283</v>
      </c>
      <c r="B20" s="2292" t="s">
        <v>25</v>
      </c>
      <c r="C20" s="2293"/>
      <c r="D20" s="522">
        <v>3</v>
      </c>
      <c r="E20" s="522">
        <v>48</v>
      </c>
      <c r="F20" s="522"/>
      <c r="G20" s="522"/>
      <c r="H20" s="522">
        <v>1</v>
      </c>
      <c r="I20" s="523">
        <v>2</v>
      </c>
      <c r="J20" s="522">
        <f>D20+F20+H20</f>
        <v>4</v>
      </c>
      <c r="K20" s="524">
        <f>E20+G20+I20</f>
        <v>50</v>
      </c>
      <c r="L20" s="97"/>
      <c r="M20" s="98"/>
      <c r="V20" s="18">
        <v>100</v>
      </c>
    </row>
    <row r="21" spans="1:13" ht="27" customHeight="1">
      <c r="A21" s="2257"/>
      <c r="B21" s="2284" t="s">
        <v>26</v>
      </c>
      <c r="C21" s="2285"/>
      <c r="D21" s="479">
        <v>1</v>
      </c>
      <c r="E21" s="479">
        <v>224</v>
      </c>
      <c r="F21" s="479"/>
      <c r="G21" s="479"/>
      <c r="H21" s="479"/>
      <c r="I21" s="480"/>
      <c r="J21" s="480">
        <f>D21+F21+H21</f>
        <v>1</v>
      </c>
      <c r="K21" s="481">
        <f>E21+G21+I21</f>
        <v>224</v>
      </c>
      <c r="L21" s="97"/>
      <c r="M21" s="98"/>
    </row>
    <row r="22" spans="1:13" ht="27" customHeight="1">
      <c r="A22" s="2257"/>
      <c r="B22" s="2284" t="s">
        <v>112</v>
      </c>
      <c r="C22" s="2285"/>
      <c r="D22" s="479"/>
      <c r="E22" s="479"/>
      <c r="F22" s="479"/>
      <c r="G22" s="479"/>
      <c r="H22" s="479"/>
      <c r="I22" s="480"/>
      <c r="J22" s="480" t="s">
        <v>746</v>
      </c>
      <c r="K22" s="481" t="s">
        <v>824</v>
      </c>
      <c r="L22" s="97"/>
      <c r="M22" s="98"/>
    </row>
    <row r="23" spans="1:13" ht="27" customHeight="1">
      <c r="A23" s="2257"/>
      <c r="B23" s="2284" t="s">
        <v>252</v>
      </c>
      <c r="C23" s="2285"/>
      <c r="D23" s="479"/>
      <c r="E23" s="479"/>
      <c r="F23" s="479"/>
      <c r="G23" s="479"/>
      <c r="H23" s="479"/>
      <c r="I23" s="480"/>
      <c r="J23" s="480" t="s">
        <v>746</v>
      </c>
      <c r="K23" s="481" t="s">
        <v>824</v>
      </c>
      <c r="L23" s="97"/>
      <c r="M23" s="98"/>
    </row>
    <row r="24" spans="1:13" ht="27" customHeight="1">
      <c r="A24" s="2257"/>
      <c r="B24" s="2296" t="s">
        <v>53</v>
      </c>
      <c r="C24" s="2297"/>
      <c r="D24" s="479"/>
      <c r="E24" s="479"/>
      <c r="F24" s="479"/>
      <c r="G24" s="479"/>
      <c r="H24" s="479"/>
      <c r="I24" s="480"/>
      <c r="J24" s="480" t="s">
        <v>746</v>
      </c>
      <c r="K24" s="481" t="s">
        <v>824</v>
      </c>
      <c r="L24" s="97"/>
      <c r="M24" s="98"/>
    </row>
    <row r="25" spans="1:13" ht="27" customHeight="1">
      <c r="A25" s="2257"/>
      <c r="B25" s="2284" t="s">
        <v>27</v>
      </c>
      <c r="C25" s="2285"/>
      <c r="D25" s="482"/>
      <c r="E25" s="482"/>
      <c r="F25" s="482">
        <v>13</v>
      </c>
      <c r="G25" s="482">
        <v>160</v>
      </c>
      <c r="H25" s="482"/>
      <c r="I25" s="531"/>
      <c r="J25" s="480">
        <f>D25+F25+H25</f>
        <v>13</v>
      </c>
      <c r="K25" s="532">
        <f>E25+G25+I25</f>
        <v>160</v>
      </c>
      <c r="L25" s="97"/>
      <c r="M25" s="98"/>
    </row>
    <row r="26" spans="1:13" ht="27" customHeight="1">
      <c r="A26" s="2257"/>
      <c r="B26" s="2284" t="s">
        <v>284</v>
      </c>
      <c r="C26" s="2285"/>
      <c r="D26" s="479"/>
      <c r="E26" s="479"/>
      <c r="F26" s="479">
        <v>1</v>
      </c>
      <c r="G26" s="479">
        <v>19</v>
      </c>
      <c r="H26" s="479"/>
      <c r="I26" s="480"/>
      <c r="J26" s="479">
        <f>D26+F26+H26</f>
        <v>1</v>
      </c>
      <c r="K26" s="481">
        <f>E26+G26+I26</f>
        <v>19</v>
      </c>
      <c r="L26" s="97"/>
      <c r="M26" s="98"/>
    </row>
    <row r="27" spans="1:13" ht="27" customHeight="1">
      <c r="A27" s="2257"/>
      <c r="B27" s="2284" t="s">
        <v>285</v>
      </c>
      <c r="C27" s="2285"/>
      <c r="D27" s="479"/>
      <c r="E27" s="479"/>
      <c r="F27" s="479"/>
      <c r="G27" s="479"/>
      <c r="H27" s="479"/>
      <c r="I27" s="480"/>
      <c r="J27" s="480" t="s">
        <v>746</v>
      </c>
      <c r="K27" s="481" t="s">
        <v>824</v>
      </c>
      <c r="L27" s="97"/>
      <c r="M27" s="98"/>
    </row>
    <row r="28" spans="1:13" ht="27" customHeight="1" thickBot="1">
      <c r="A28" s="2257"/>
      <c r="B28" s="2288" t="s">
        <v>118</v>
      </c>
      <c r="C28" s="2289"/>
      <c r="D28" s="863"/>
      <c r="E28" s="863"/>
      <c r="F28" s="863"/>
      <c r="G28" s="863"/>
      <c r="H28" s="863"/>
      <c r="I28" s="1019"/>
      <c r="J28" s="1019" t="s">
        <v>746</v>
      </c>
      <c r="K28" s="1020" t="s">
        <v>824</v>
      </c>
      <c r="L28" s="97"/>
      <c r="M28" s="98"/>
    </row>
    <row r="29" spans="1:13" ht="27" customHeight="1" thickBot="1" thickTop="1">
      <c r="A29" s="2258"/>
      <c r="B29" s="2294" t="s">
        <v>556</v>
      </c>
      <c r="C29" s="2295"/>
      <c r="D29" s="338">
        <f aca="true" t="shared" si="3" ref="D29:K29">SUM(D20:D28)</f>
        <v>4</v>
      </c>
      <c r="E29" s="338">
        <f t="shared" si="3"/>
        <v>272</v>
      </c>
      <c r="F29" s="338">
        <f t="shared" si="3"/>
        <v>14</v>
      </c>
      <c r="G29" s="338">
        <f t="shared" si="3"/>
        <v>179</v>
      </c>
      <c r="H29" s="338">
        <f t="shared" si="3"/>
        <v>1</v>
      </c>
      <c r="I29" s="338">
        <f t="shared" si="3"/>
        <v>2</v>
      </c>
      <c r="J29" s="338">
        <f t="shared" si="3"/>
        <v>19</v>
      </c>
      <c r="K29" s="340">
        <f t="shared" si="3"/>
        <v>453</v>
      </c>
      <c r="L29" s="97"/>
      <c r="M29" s="98"/>
    </row>
  </sheetData>
  <sheetProtection/>
  <mergeCells count="40">
    <mergeCell ref="B29:C29"/>
    <mergeCell ref="A20:A29"/>
    <mergeCell ref="B20:C20"/>
    <mergeCell ref="B21:C21"/>
    <mergeCell ref="B22:C22"/>
    <mergeCell ref="B23:C23"/>
    <mergeCell ref="B24:C24"/>
    <mergeCell ref="B25:C25"/>
    <mergeCell ref="B26:C26"/>
    <mergeCell ref="B27:C27"/>
    <mergeCell ref="B28:C28"/>
    <mergeCell ref="B12:C12"/>
    <mergeCell ref="A13:A19"/>
    <mergeCell ref="B13:C13"/>
    <mergeCell ref="B14:C14"/>
    <mergeCell ref="B15:C15"/>
    <mergeCell ref="B16:C16"/>
    <mergeCell ref="B17:C17"/>
    <mergeCell ref="B18:C18"/>
    <mergeCell ref="B19:C19"/>
    <mergeCell ref="I4:I5"/>
    <mergeCell ref="J4:J5"/>
    <mergeCell ref="K4:K5"/>
    <mergeCell ref="A6:C6"/>
    <mergeCell ref="A7:A12"/>
    <mergeCell ref="B7:C7"/>
    <mergeCell ref="B8:C8"/>
    <mergeCell ref="B9:C9"/>
    <mergeCell ref="B10:C10"/>
    <mergeCell ref="B11:C11"/>
    <mergeCell ref="D1:I1"/>
    <mergeCell ref="J1:K2"/>
    <mergeCell ref="D2:E2"/>
    <mergeCell ref="F2:G2"/>
    <mergeCell ref="H2:I2"/>
    <mergeCell ref="D4:D5"/>
    <mergeCell ref="E4:E5"/>
    <mergeCell ref="F4:F5"/>
    <mergeCell ref="G4:G5"/>
    <mergeCell ref="H4:H5"/>
  </mergeCells>
  <printOptions/>
  <pageMargins left="0.7086614173228347" right="0.1968503937007874" top="0.9448818897637796" bottom="0.1968503937007874" header="0.6299212598425197" footer="0.3937007874015748"/>
  <pageSetup firstPageNumber="46" useFirstPageNumber="1" horizontalDpi="600" verticalDpi="600" orientation="portrait" paperSize="9" scale="99" r:id="rId2"/>
  <headerFooter scaleWithDoc="0" alignWithMargins="0">
    <oddHeader>&amp;L&amp;"ＭＳ Ｐゴシック,太字"14　子ども会の状況</oddHeader>
    <oddFooter>&amp;C&amp;12&amp;P</oddFooter>
  </headerFooter>
  <drawing r:id="rId1"/>
</worksheet>
</file>

<file path=xl/worksheets/sheet18.xml><?xml version="1.0" encoding="utf-8"?>
<worksheet xmlns="http://schemas.openxmlformats.org/spreadsheetml/2006/main" xmlns:r="http://schemas.openxmlformats.org/officeDocument/2006/relationships">
  <dimension ref="A1:N319"/>
  <sheetViews>
    <sheetView view="pageBreakPreview" zoomScale="120" zoomScaleNormal="115" zoomScaleSheetLayoutView="120" zoomScalePageLayoutView="0" workbookViewId="0" topLeftCell="A1">
      <pane ySplit="4" topLeftCell="A5" activePane="bottomLeft" state="frozen"/>
      <selection pane="topLeft" activeCell="K13" sqref="K13"/>
      <selection pane="bottomLeft" activeCell="O5" sqref="O5"/>
    </sheetView>
  </sheetViews>
  <sheetFormatPr defaultColWidth="10.875" defaultRowHeight="16.5" customHeight="1"/>
  <cols>
    <col min="1" max="1" width="5.25390625" style="112" customWidth="1"/>
    <col min="2" max="2" width="14.125" style="66" customWidth="1"/>
    <col min="3" max="3" width="16.875" style="66" customWidth="1"/>
    <col min="4" max="4" width="7.50390625" style="66" customWidth="1"/>
    <col min="5" max="5" width="7.625" style="66" customWidth="1"/>
    <col min="6" max="10" width="5.625" style="100" customWidth="1"/>
    <col min="11" max="11" width="5.625" style="66" customWidth="1"/>
    <col min="12" max="12" width="5.625" style="100" customWidth="1"/>
    <col min="13" max="13" width="8.125" style="66" customWidth="1"/>
    <col min="14" max="14" width="2.50390625" style="101" customWidth="1"/>
    <col min="15" max="16384" width="10.875" style="101" customWidth="1"/>
  </cols>
  <sheetData>
    <row r="1" ht="16.5" customHeight="1">
      <c r="A1" s="99" t="s">
        <v>286</v>
      </c>
    </row>
    <row r="2" spans="1:13" s="105" customFormat="1" ht="16.5" customHeight="1" thickBot="1">
      <c r="A2" s="96" t="s">
        <v>570</v>
      </c>
      <c r="B2" s="102"/>
      <c r="C2" s="79"/>
      <c r="D2" s="79"/>
      <c r="E2" s="103"/>
      <c r="F2" s="104"/>
      <c r="G2" s="104"/>
      <c r="H2" s="104"/>
      <c r="I2" s="104"/>
      <c r="J2" s="104"/>
      <c r="K2" s="2298"/>
      <c r="L2" s="2298"/>
      <c r="M2" s="2298"/>
    </row>
    <row r="3" spans="1:13" s="105" customFormat="1" ht="15" customHeight="1">
      <c r="A3" s="2299" t="s">
        <v>287</v>
      </c>
      <c r="B3" s="2300"/>
      <c r="C3" s="2303" t="s">
        <v>288</v>
      </c>
      <c r="D3" s="2305" t="s">
        <v>289</v>
      </c>
      <c r="E3" s="2305" t="s">
        <v>290</v>
      </c>
      <c r="F3" s="2307" t="s">
        <v>291</v>
      </c>
      <c r="G3" s="2308"/>
      <c r="H3" s="2308"/>
      <c r="I3" s="2308"/>
      <c r="J3" s="2309"/>
      <c r="K3" s="2305" t="s">
        <v>292</v>
      </c>
      <c r="L3" s="2305" t="s">
        <v>293</v>
      </c>
      <c r="M3" s="2310" t="s">
        <v>155</v>
      </c>
    </row>
    <row r="4" spans="1:13" s="105" customFormat="1" ht="88.5" customHeight="1" thickBot="1">
      <c r="A4" s="2301"/>
      <c r="B4" s="2302"/>
      <c r="C4" s="2304"/>
      <c r="D4" s="2306"/>
      <c r="E4" s="2306"/>
      <c r="F4" s="106" t="s">
        <v>294</v>
      </c>
      <c r="G4" s="107" t="s">
        <v>295</v>
      </c>
      <c r="H4" s="107" t="s">
        <v>296</v>
      </c>
      <c r="I4" s="107" t="s">
        <v>297</v>
      </c>
      <c r="J4" s="107" t="s">
        <v>298</v>
      </c>
      <c r="K4" s="2306"/>
      <c r="L4" s="2306"/>
      <c r="M4" s="2311"/>
    </row>
    <row r="5" spans="1:14" s="809" customFormat="1" ht="25.5" customHeight="1" thickBot="1">
      <c r="A5" s="2320" t="s">
        <v>224</v>
      </c>
      <c r="B5" s="2321"/>
      <c r="C5" s="804">
        <f aca="true" t="shared" si="0" ref="C5:M5">C13+C25+C32</f>
        <v>24</v>
      </c>
      <c r="D5" s="805">
        <f t="shared" si="0"/>
        <v>101</v>
      </c>
      <c r="E5" s="806">
        <f t="shared" si="0"/>
        <v>540</v>
      </c>
      <c r="F5" s="805">
        <f t="shared" si="0"/>
        <v>68</v>
      </c>
      <c r="G5" s="805">
        <f t="shared" si="0"/>
        <v>184</v>
      </c>
      <c r="H5" s="805">
        <f t="shared" si="0"/>
        <v>173</v>
      </c>
      <c r="I5" s="805">
        <f t="shared" si="0"/>
        <v>74</v>
      </c>
      <c r="J5" s="805">
        <f t="shared" si="0"/>
        <v>41</v>
      </c>
      <c r="K5" s="805">
        <f t="shared" si="0"/>
        <v>168</v>
      </c>
      <c r="L5" s="805">
        <f t="shared" si="0"/>
        <v>169</v>
      </c>
      <c r="M5" s="807">
        <f t="shared" si="0"/>
        <v>877</v>
      </c>
      <c r="N5" s="808"/>
    </row>
    <row r="6" spans="1:13" s="809" customFormat="1" ht="25.5" customHeight="1">
      <c r="A6" s="2313" t="s">
        <v>92</v>
      </c>
      <c r="B6" s="1457" t="s">
        <v>18</v>
      </c>
      <c r="C6" s="921" t="s">
        <v>750</v>
      </c>
      <c r="D6" s="810">
        <v>5</v>
      </c>
      <c r="E6" s="810">
        <f>SUM(F6:J6)</f>
        <v>56</v>
      </c>
      <c r="F6" s="810">
        <v>4</v>
      </c>
      <c r="G6" s="810">
        <v>24</v>
      </c>
      <c r="H6" s="810">
        <v>18</v>
      </c>
      <c r="I6" s="810">
        <v>6</v>
      </c>
      <c r="J6" s="810">
        <v>4</v>
      </c>
      <c r="K6" s="810">
        <v>22</v>
      </c>
      <c r="L6" s="810">
        <v>23</v>
      </c>
      <c r="M6" s="811">
        <f aca="true" t="shared" si="1" ref="M6:M12">SUM(E6,K6:L6)</f>
        <v>101</v>
      </c>
    </row>
    <row r="7" spans="1:13" s="809" customFormat="1" ht="25.5" customHeight="1">
      <c r="A7" s="2313"/>
      <c r="B7" s="2325" t="s">
        <v>97</v>
      </c>
      <c r="C7" s="922" t="s">
        <v>751</v>
      </c>
      <c r="D7" s="812">
        <v>4</v>
      </c>
      <c r="E7" s="812">
        <f aca="true" t="shared" si="2" ref="E7:E12">SUM(F7:J7)</f>
        <v>25</v>
      </c>
      <c r="F7" s="812">
        <v>7</v>
      </c>
      <c r="G7" s="812">
        <v>8</v>
      </c>
      <c r="H7" s="812">
        <v>6</v>
      </c>
      <c r="I7" s="812">
        <v>4</v>
      </c>
      <c r="J7" s="812">
        <v>0</v>
      </c>
      <c r="K7" s="812">
        <v>5</v>
      </c>
      <c r="L7" s="812">
        <v>8</v>
      </c>
      <c r="M7" s="813">
        <f t="shared" si="1"/>
        <v>38</v>
      </c>
    </row>
    <row r="8" spans="1:13" s="809" customFormat="1" ht="25.5" customHeight="1">
      <c r="A8" s="2313"/>
      <c r="B8" s="2326"/>
      <c r="C8" s="922" t="s">
        <v>299</v>
      </c>
      <c r="D8" s="812">
        <v>4</v>
      </c>
      <c r="E8" s="812">
        <f t="shared" si="2"/>
        <v>22</v>
      </c>
      <c r="F8" s="812">
        <v>0</v>
      </c>
      <c r="G8" s="812">
        <v>2</v>
      </c>
      <c r="H8" s="812">
        <v>10</v>
      </c>
      <c r="I8" s="812">
        <v>5</v>
      </c>
      <c r="J8" s="812">
        <v>5</v>
      </c>
      <c r="K8" s="812">
        <v>6</v>
      </c>
      <c r="L8" s="812">
        <v>5</v>
      </c>
      <c r="M8" s="813">
        <f t="shared" si="1"/>
        <v>33</v>
      </c>
    </row>
    <row r="9" spans="1:13" s="809" customFormat="1" ht="25.5" customHeight="1">
      <c r="A9" s="2313"/>
      <c r="B9" s="2327"/>
      <c r="C9" s="922" t="s">
        <v>300</v>
      </c>
      <c r="D9" s="812">
        <v>5</v>
      </c>
      <c r="E9" s="812">
        <f t="shared" si="2"/>
        <v>29</v>
      </c>
      <c r="F9" s="812">
        <v>2</v>
      </c>
      <c r="G9" s="812">
        <v>9</v>
      </c>
      <c r="H9" s="812">
        <v>13</v>
      </c>
      <c r="I9" s="812">
        <v>3</v>
      </c>
      <c r="J9" s="812">
        <v>2</v>
      </c>
      <c r="K9" s="812">
        <v>4</v>
      </c>
      <c r="L9" s="812">
        <v>5</v>
      </c>
      <c r="M9" s="813">
        <f t="shared" si="1"/>
        <v>38</v>
      </c>
    </row>
    <row r="10" spans="1:13" s="809" customFormat="1" ht="25.5" customHeight="1">
      <c r="A10" s="2313"/>
      <c r="B10" s="1133" t="s">
        <v>569</v>
      </c>
      <c r="C10" s="923" t="s">
        <v>301</v>
      </c>
      <c r="D10" s="814">
        <v>5</v>
      </c>
      <c r="E10" s="812">
        <f t="shared" si="2"/>
        <v>31</v>
      </c>
      <c r="F10" s="814">
        <v>1</v>
      </c>
      <c r="G10" s="814">
        <v>17</v>
      </c>
      <c r="H10" s="814">
        <v>7</v>
      </c>
      <c r="I10" s="814">
        <v>3</v>
      </c>
      <c r="J10" s="814">
        <v>3</v>
      </c>
      <c r="K10" s="814">
        <v>9</v>
      </c>
      <c r="L10" s="815">
        <v>8</v>
      </c>
      <c r="M10" s="813">
        <f t="shared" si="1"/>
        <v>48</v>
      </c>
    </row>
    <row r="11" spans="1:13" s="818" customFormat="1" ht="25.5" customHeight="1">
      <c r="A11" s="2322"/>
      <c r="B11" s="2323" t="s">
        <v>21</v>
      </c>
      <c r="C11" s="1243" t="s">
        <v>568</v>
      </c>
      <c r="D11" s="816">
        <v>5</v>
      </c>
      <c r="E11" s="816">
        <f t="shared" si="2"/>
        <v>41</v>
      </c>
      <c r="F11" s="817">
        <v>10</v>
      </c>
      <c r="G11" s="817">
        <v>16</v>
      </c>
      <c r="H11" s="817">
        <v>10</v>
      </c>
      <c r="I11" s="817">
        <v>4</v>
      </c>
      <c r="J11" s="812">
        <v>1</v>
      </c>
      <c r="K11" s="812">
        <v>7</v>
      </c>
      <c r="L11" s="812">
        <v>12</v>
      </c>
      <c r="M11" s="813">
        <f t="shared" si="1"/>
        <v>60</v>
      </c>
    </row>
    <row r="12" spans="1:13" s="818" customFormat="1" ht="25.5" customHeight="1" thickBot="1">
      <c r="A12" s="2313"/>
      <c r="B12" s="2324"/>
      <c r="C12" s="1244" t="s">
        <v>567</v>
      </c>
      <c r="D12" s="814">
        <v>4</v>
      </c>
      <c r="E12" s="814">
        <f t="shared" si="2"/>
        <v>16</v>
      </c>
      <c r="F12" s="814">
        <v>1</v>
      </c>
      <c r="G12" s="832">
        <v>10</v>
      </c>
      <c r="H12" s="832">
        <v>4</v>
      </c>
      <c r="I12" s="832">
        <v>1</v>
      </c>
      <c r="J12" s="814">
        <v>0</v>
      </c>
      <c r="K12" s="814">
        <v>8</v>
      </c>
      <c r="L12" s="814">
        <v>5</v>
      </c>
      <c r="M12" s="1238">
        <f t="shared" si="1"/>
        <v>29</v>
      </c>
    </row>
    <row r="13" spans="1:13" s="818" customFormat="1" ht="25.5" customHeight="1" thickBot="1" thickTop="1">
      <c r="A13" s="2313"/>
      <c r="B13" s="1239" t="s">
        <v>20</v>
      </c>
      <c r="C13" s="1240">
        <f>COUNTA(C6:C12)</f>
        <v>7</v>
      </c>
      <c r="D13" s="1241">
        <f aca="true" t="shared" si="3" ref="D13:M13">SUM(D6:D12)</f>
        <v>32</v>
      </c>
      <c r="E13" s="1241">
        <f t="shared" si="3"/>
        <v>220</v>
      </c>
      <c r="F13" s="1241">
        <f t="shared" si="3"/>
        <v>25</v>
      </c>
      <c r="G13" s="1241">
        <f t="shared" si="3"/>
        <v>86</v>
      </c>
      <c r="H13" s="1241">
        <f t="shared" si="3"/>
        <v>68</v>
      </c>
      <c r="I13" s="1241">
        <f t="shared" si="3"/>
        <v>26</v>
      </c>
      <c r="J13" s="1241">
        <f t="shared" si="3"/>
        <v>15</v>
      </c>
      <c r="K13" s="1241">
        <f t="shared" si="3"/>
        <v>61</v>
      </c>
      <c r="L13" s="1241">
        <f t="shared" si="3"/>
        <v>66</v>
      </c>
      <c r="M13" s="1242">
        <f t="shared" si="3"/>
        <v>347</v>
      </c>
    </row>
    <row r="14" spans="1:13" s="818" customFormat="1" ht="25.5" customHeight="1">
      <c r="A14" s="2312" t="s">
        <v>9</v>
      </c>
      <c r="B14" s="2328" t="s">
        <v>710</v>
      </c>
      <c r="C14" s="1245" t="s">
        <v>752</v>
      </c>
      <c r="D14" s="820">
        <v>4</v>
      </c>
      <c r="E14" s="820">
        <f aca="true" t="shared" si="4" ref="E14:E31">SUM(F14:J14)</f>
        <v>29</v>
      </c>
      <c r="F14" s="821">
        <v>3</v>
      </c>
      <c r="G14" s="821">
        <v>10</v>
      </c>
      <c r="H14" s="821">
        <v>9</v>
      </c>
      <c r="I14" s="821">
        <v>7</v>
      </c>
      <c r="J14" s="821">
        <v>0</v>
      </c>
      <c r="K14" s="822">
        <v>9</v>
      </c>
      <c r="L14" s="822">
        <v>7</v>
      </c>
      <c r="M14" s="823">
        <f aca="true" t="shared" si="5" ref="M14:M24">SUM(E14,K14:L14)</f>
        <v>45</v>
      </c>
    </row>
    <row r="15" spans="1:13" s="818" customFormat="1" ht="25.5" customHeight="1">
      <c r="A15" s="2313"/>
      <c r="B15" s="2329"/>
      <c r="C15" s="1246">
        <v>10</v>
      </c>
      <c r="D15" s="812">
        <v>5</v>
      </c>
      <c r="E15" s="812">
        <f t="shared" si="4"/>
        <v>15</v>
      </c>
      <c r="F15" s="824">
        <v>5</v>
      </c>
      <c r="G15" s="824">
        <v>4</v>
      </c>
      <c r="H15" s="824">
        <v>3</v>
      </c>
      <c r="I15" s="824">
        <v>2</v>
      </c>
      <c r="J15" s="824">
        <v>1</v>
      </c>
      <c r="K15" s="825">
        <v>7</v>
      </c>
      <c r="L15" s="825">
        <v>7</v>
      </c>
      <c r="M15" s="826">
        <f t="shared" si="5"/>
        <v>29</v>
      </c>
    </row>
    <row r="16" spans="1:13" s="818" customFormat="1" ht="25.5" customHeight="1">
      <c r="A16" s="2313"/>
      <c r="B16" s="2329"/>
      <c r="C16" s="1246">
        <v>15</v>
      </c>
      <c r="D16" s="812">
        <v>3</v>
      </c>
      <c r="E16" s="812">
        <f t="shared" si="4"/>
        <v>19</v>
      </c>
      <c r="F16" s="824">
        <v>3</v>
      </c>
      <c r="G16" s="824">
        <v>10</v>
      </c>
      <c r="H16" s="824">
        <v>6</v>
      </c>
      <c r="I16" s="824">
        <v>0</v>
      </c>
      <c r="J16" s="824">
        <v>0</v>
      </c>
      <c r="K16" s="825">
        <v>7</v>
      </c>
      <c r="L16" s="825">
        <v>12</v>
      </c>
      <c r="M16" s="826">
        <f t="shared" si="5"/>
        <v>38</v>
      </c>
    </row>
    <row r="17" spans="1:13" s="818" customFormat="1" ht="25.5" customHeight="1">
      <c r="A17" s="2313"/>
      <c r="B17" s="2329"/>
      <c r="C17" s="1246">
        <v>16</v>
      </c>
      <c r="D17" s="812">
        <v>4</v>
      </c>
      <c r="E17" s="812">
        <f t="shared" si="4"/>
        <v>22</v>
      </c>
      <c r="F17" s="824">
        <v>1</v>
      </c>
      <c r="G17" s="824">
        <v>7</v>
      </c>
      <c r="H17" s="824">
        <v>9</v>
      </c>
      <c r="I17" s="824">
        <v>5</v>
      </c>
      <c r="J17" s="824">
        <v>0</v>
      </c>
      <c r="K17" s="825">
        <v>8</v>
      </c>
      <c r="L17" s="825">
        <v>9</v>
      </c>
      <c r="M17" s="826">
        <f t="shared" si="5"/>
        <v>39</v>
      </c>
    </row>
    <row r="18" spans="1:13" s="818" customFormat="1" ht="25.5" customHeight="1">
      <c r="A18" s="2313"/>
      <c r="B18" s="2329"/>
      <c r="C18" s="1246">
        <v>28</v>
      </c>
      <c r="D18" s="812">
        <v>5</v>
      </c>
      <c r="E18" s="812">
        <f t="shared" si="4"/>
        <v>28</v>
      </c>
      <c r="F18" s="824">
        <v>3</v>
      </c>
      <c r="G18" s="824">
        <v>8</v>
      </c>
      <c r="H18" s="824">
        <v>10</v>
      </c>
      <c r="I18" s="824">
        <v>6</v>
      </c>
      <c r="J18" s="824">
        <v>1</v>
      </c>
      <c r="K18" s="825">
        <v>11</v>
      </c>
      <c r="L18" s="825">
        <v>6</v>
      </c>
      <c r="M18" s="826">
        <f t="shared" si="5"/>
        <v>45</v>
      </c>
    </row>
    <row r="19" spans="1:13" s="818" customFormat="1" ht="25.5" customHeight="1">
      <c r="A19" s="2313"/>
      <c r="B19" s="2329"/>
      <c r="C19" s="1246">
        <v>30</v>
      </c>
      <c r="D19" s="812">
        <v>5</v>
      </c>
      <c r="E19" s="812">
        <f t="shared" si="4"/>
        <v>25</v>
      </c>
      <c r="F19" s="824">
        <v>5</v>
      </c>
      <c r="G19" s="824">
        <v>6</v>
      </c>
      <c r="H19" s="824">
        <v>4</v>
      </c>
      <c r="I19" s="824">
        <v>4</v>
      </c>
      <c r="J19" s="824">
        <v>6</v>
      </c>
      <c r="K19" s="825">
        <v>8</v>
      </c>
      <c r="L19" s="825">
        <v>5</v>
      </c>
      <c r="M19" s="826">
        <f t="shared" si="5"/>
        <v>38</v>
      </c>
    </row>
    <row r="20" spans="1:13" s="818" customFormat="1" ht="25.5" customHeight="1">
      <c r="A20" s="2313"/>
      <c r="B20" s="2329"/>
      <c r="C20" s="1246">
        <v>33</v>
      </c>
      <c r="D20" s="812">
        <v>3</v>
      </c>
      <c r="E20" s="812">
        <f t="shared" si="4"/>
        <v>9</v>
      </c>
      <c r="F20" s="824">
        <v>5</v>
      </c>
      <c r="G20" s="824">
        <v>3</v>
      </c>
      <c r="H20" s="824">
        <v>1</v>
      </c>
      <c r="I20" s="824">
        <v>0</v>
      </c>
      <c r="J20" s="824">
        <v>0</v>
      </c>
      <c r="K20" s="825">
        <v>3</v>
      </c>
      <c r="L20" s="825">
        <v>5</v>
      </c>
      <c r="M20" s="826">
        <f t="shared" si="5"/>
        <v>17</v>
      </c>
    </row>
    <row r="21" spans="1:13" s="818" customFormat="1" ht="25.5" customHeight="1">
      <c r="A21" s="2313"/>
      <c r="B21" s="2329"/>
      <c r="C21" s="1247">
        <v>34</v>
      </c>
      <c r="D21" s="810">
        <v>5</v>
      </c>
      <c r="E21" s="810">
        <f t="shared" si="4"/>
        <v>39</v>
      </c>
      <c r="F21" s="827">
        <v>6</v>
      </c>
      <c r="G21" s="827">
        <v>15</v>
      </c>
      <c r="H21" s="827">
        <v>15</v>
      </c>
      <c r="I21" s="827">
        <v>1</v>
      </c>
      <c r="J21" s="827">
        <v>2</v>
      </c>
      <c r="K21" s="828">
        <v>11</v>
      </c>
      <c r="L21" s="828">
        <v>7</v>
      </c>
      <c r="M21" s="829">
        <f t="shared" si="5"/>
        <v>57</v>
      </c>
    </row>
    <row r="22" spans="1:13" s="818" customFormat="1" ht="25.5" customHeight="1">
      <c r="A22" s="2313"/>
      <c r="B22" s="1248" t="s">
        <v>41</v>
      </c>
      <c r="C22" s="1249" t="s">
        <v>711</v>
      </c>
      <c r="D22" s="812">
        <v>3</v>
      </c>
      <c r="E22" s="812">
        <f t="shared" si="4"/>
        <v>11</v>
      </c>
      <c r="F22" s="812">
        <v>0</v>
      </c>
      <c r="G22" s="819">
        <v>4</v>
      </c>
      <c r="H22" s="819">
        <v>3</v>
      </c>
      <c r="I22" s="819">
        <v>4</v>
      </c>
      <c r="J22" s="812">
        <v>0</v>
      </c>
      <c r="K22" s="812">
        <v>6</v>
      </c>
      <c r="L22" s="812">
        <v>6</v>
      </c>
      <c r="M22" s="826">
        <f t="shared" si="5"/>
        <v>23</v>
      </c>
    </row>
    <row r="23" spans="1:13" s="818" customFormat="1" ht="25.5" customHeight="1">
      <c r="A23" s="2313"/>
      <c r="B23" s="1250" t="s">
        <v>51</v>
      </c>
      <c r="C23" s="1249" t="s">
        <v>302</v>
      </c>
      <c r="D23" s="812">
        <v>5</v>
      </c>
      <c r="E23" s="812">
        <f t="shared" si="4"/>
        <v>16</v>
      </c>
      <c r="F23" s="819">
        <v>2</v>
      </c>
      <c r="G23" s="819">
        <v>3</v>
      </c>
      <c r="H23" s="819">
        <v>7</v>
      </c>
      <c r="I23" s="819">
        <v>1</v>
      </c>
      <c r="J23" s="812">
        <v>3</v>
      </c>
      <c r="K23" s="812">
        <v>4</v>
      </c>
      <c r="L23" s="812">
        <v>5</v>
      </c>
      <c r="M23" s="826">
        <f t="shared" si="5"/>
        <v>25</v>
      </c>
    </row>
    <row r="24" spans="1:13" s="818" customFormat="1" ht="25.5" customHeight="1" thickBot="1">
      <c r="A24" s="2313"/>
      <c r="B24" s="1251" t="s">
        <v>52</v>
      </c>
      <c r="C24" s="1252" t="s">
        <v>303</v>
      </c>
      <c r="D24" s="833">
        <v>5</v>
      </c>
      <c r="E24" s="833">
        <f t="shared" si="4"/>
        <v>28</v>
      </c>
      <c r="F24" s="834">
        <v>4</v>
      </c>
      <c r="G24" s="834">
        <v>7</v>
      </c>
      <c r="H24" s="834">
        <v>12</v>
      </c>
      <c r="I24" s="834">
        <v>4</v>
      </c>
      <c r="J24" s="833">
        <v>1</v>
      </c>
      <c r="K24" s="833">
        <v>8</v>
      </c>
      <c r="L24" s="833">
        <v>5</v>
      </c>
      <c r="M24" s="840">
        <f t="shared" si="5"/>
        <v>41</v>
      </c>
    </row>
    <row r="25" spans="1:13" s="818" customFormat="1" ht="25.5" customHeight="1" thickBot="1" thickTop="1">
      <c r="A25" s="2314"/>
      <c r="B25" s="836" t="s">
        <v>20</v>
      </c>
      <c r="C25" s="837">
        <f>COUNTA(C14:C24)</f>
        <v>11</v>
      </c>
      <c r="D25" s="838">
        <f aca="true" t="shared" si="6" ref="D25:M25">SUM(D14:D24)</f>
        <v>47</v>
      </c>
      <c r="E25" s="838">
        <f t="shared" si="6"/>
        <v>241</v>
      </c>
      <c r="F25" s="838">
        <f t="shared" si="6"/>
        <v>37</v>
      </c>
      <c r="G25" s="838">
        <f t="shared" si="6"/>
        <v>77</v>
      </c>
      <c r="H25" s="838">
        <f t="shared" si="6"/>
        <v>79</v>
      </c>
      <c r="I25" s="838">
        <f t="shared" si="6"/>
        <v>34</v>
      </c>
      <c r="J25" s="838">
        <f t="shared" si="6"/>
        <v>14</v>
      </c>
      <c r="K25" s="838">
        <f t="shared" si="6"/>
        <v>82</v>
      </c>
      <c r="L25" s="838">
        <f t="shared" si="6"/>
        <v>74</v>
      </c>
      <c r="M25" s="839">
        <f t="shared" si="6"/>
        <v>397</v>
      </c>
    </row>
    <row r="26" spans="1:13" s="818" customFormat="1" ht="25.5" customHeight="1">
      <c r="A26" s="2315" t="s">
        <v>304</v>
      </c>
      <c r="B26" s="1135" t="s">
        <v>25</v>
      </c>
      <c r="C26" s="924" t="s">
        <v>305</v>
      </c>
      <c r="D26" s="820">
        <v>5</v>
      </c>
      <c r="E26" s="820">
        <f t="shared" si="4"/>
        <v>12</v>
      </c>
      <c r="F26" s="830">
        <v>1</v>
      </c>
      <c r="G26" s="830">
        <v>3</v>
      </c>
      <c r="H26" s="830">
        <v>2</v>
      </c>
      <c r="I26" s="830">
        <v>4</v>
      </c>
      <c r="J26" s="820">
        <v>2</v>
      </c>
      <c r="K26" s="820">
        <v>6</v>
      </c>
      <c r="L26" s="820">
        <v>5</v>
      </c>
      <c r="M26" s="831">
        <f aca="true" t="shared" si="7" ref="M26:M31">SUM(E26,K26:L26)</f>
        <v>23</v>
      </c>
    </row>
    <row r="27" spans="1:13" s="818" customFormat="1" ht="25.5" customHeight="1">
      <c r="A27" s="2316"/>
      <c r="B27" s="1134" t="s">
        <v>306</v>
      </c>
      <c r="C27" s="925" t="s">
        <v>307</v>
      </c>
      <c r="D27" s="812">
        <v>5</v>
      </c>
      <c r="E27" s="812">
        <f t="shared" si="4"/>
        <v>17</v>
      </c>
      <c r="F27" s="819">
        <v>1</v>
      </c>
      <c r="G27" s="819">
        <v>2</v>
      </c>
      <c r="H27" s="819">
        <v>6</v>
      </c>
      <c r="I27" s="819">
        <v>5</v>
      </c>
      <c r="J27" s="812">
        <v>3</v>
      </c>
      <c r="K27" s="812">
        <v>3</v>
      </c>
      <c r="L27" s="812">
        <v>5</v>
      </c>
      <c r="M27" s="813">
        <f t="shared" si="7"/>
        <v>25</v>
      </c>
    </row>
    <row r="28" spans="1:13" s="818" customFormat="1" ht="25.5" customHeight="1">
      <c r="A28" s="2316"/>
      <c r="B28" s="1134" t="s">
        <v>112</v>
      </c>
      <c r="C28" s="925" t="s">
        <v>308</v>
      </c>
      <c r="D28" s="812">
        <v>4</v>
      </c>
      <c r="E28" s="812">
        <f t="shared" si="4"/>
        <v>12</v>
      </c>
      <c r="F28" s="819">
        <v>0</v>
      </c>
      <c r="G28" s="819">
        <v>2</v>
      </c>
      <c r="H28" s="819">
        <v>3</v>
      </c>
      <c r="I28" s="819">
        <v>2</v>
      </c>
      <c r="J28" s="812">
        <v>5</v>
      </c>
      <c r="K28" s="812">
        <v>6</v>
      </c>
      <c r="L28" s="812">
        <v>6</v>
      </c>
      <c r="M28" s="813">
        <f t="shared" si="7"/>
        <v>24</v>
      </c>
    </row>
    <row r="29" spans="1:13" s="818" customFormat="1" ht="25.5" customHeight="1">
      <c r="A29" s="2316"/>
      <c r="B29" s="1134" t="s">
        <v>252</v>
      </c>
      <c r="C29" s="926" t="s">
        <v>309</v>
      </c>
      <c r="D29" s="814">
        <v>5</v>
      </c>
      <c r="E29" s="812">
        <f t="shared" si="4"/>
        <v>24</v>
      </c>
      <c r="F29" s="832">
        <v>4</v>
      </c>
      <c r="G29" s="832">
        <v>12</v>
      </c>
      <c r="H29" s="832">
        <v>3</v>
      </c>
      <c r="I29" s="832">
        <v>3</v>
      </c>
      <c r="J29" s="814">
        <v>2</v>
      </c>
      <c r="K29" s="814">
        <v>8</v>
      </c>
      <c r="L29" s="814">
        <v>6</v>
      </c>
      <c r="M29" s="813">
        <f t="shared" si="7"/>
        <v>38</v>
      </c>
    </row>
    <row r="30" spans="1:13" s="818" customFormat="1" ht="25.5" customHeight="1">
      <c r="A30" s="2316"/>
      <c r="B30" s="2318" t="s">
        <v>566</v>
      </c>
      <c r="C30" s="926" t="s">
        <v>712</v>
      </c>
      <c r="D30" s="814">
        <v>2</v>
      </c>
      <c r="E30" s="812">
        <f t="shared" si="4"/>
        <v>13</v>
      </c>
      <c r="F30" s="832">
        <v>0</v>
      </c>
      <c r="G30" s="832">
        <v>2</v>
      </c>
      <c r="H30" s="832">
        <v>11</v>
      </c>
      <c r="I30" s="832">
        <v>0</v>
      </c>
      <c r="J30" s="814">
        <v>0</v>
      </c>
      <c r="K30" s="814">
        <v>1</v>
      </c>
      <c r="L30" s="814">
        <v>4</v>
      </c>
      <c r="M30" s="813">
        <f t="shared" si="7"/>
        <v>18</v>
      </c>
    </row>
    <row r="31" spans="1:13" s="818" customFormat="1" ht="25.5" customHeight="1" thickBot="1">
      <c r="A31" s="2316"/>
      <c r="B31" s="2319"/>
      <c r="C31" s="927" t="s">
        <v>713</v>
      </c>
      <c r="D31" s="833">
        <v>1</v>
      </c>
      <c r="E31" s="833">
        <f t="shared" si="4"/>
        <v>1</v>
      </c>
      <c r="F31" s="834">
        <v>0</v>
      </c>
      <c r="G31" s="834">
        <v>0</v>
      </c>
      <c r="H31" s="834">
        <v>1</v>
      </c>
      <c r="I31" s="834">
        <v>0</v>
      </c>
      <c r="J31" s="833">
        <v>0</v>
      </c>
      <c r="K31" s="833">
        <v>1</v>
      </c>
      <c r="L31" s="833">
        <v>3</v>
      </c>
      <c r="M31" s="835">
        <f t="shared" si="7"/>
        <v>5</v>
      </c>
    </row>
    <row r="32" spans="1:13" s="818" customFormat="1" ht="25.5" customHeight="1" thickBot="1" thickTop="1">
      <c r="A32" s="2317"/>
      <c r="B32" s="836" t="s">
        <v>20</v>
      </c>
      <c r="C32" s="837">
        <f>COUNTA(C26:C31)</f>
        <v>6</v>
      </c>
      <c r="D32" s="838">
        <f>SUM(D26:D31)</f>
        <v>22</v>
      </c>
      <c r="E32" s="838">
        <f aca="true" t="shared" si="8" ref="E32:M32">SUM(E26:E31)</f>
        <v>79</v>
      </c>
      <c r="F32" s="838">
        <f>SUM(F26:F31)</f>
        <v>6</v>
      </c>
      <c r="G32" s="838">
        <f t="shared" si="8"/>
        <v>21</v>
      </c>
      <c r="H32" s="838">
        <f t="shared" si="8"/>
        <v>26</v>
      </c>
      <c r="I32" s="838">
        <f t="shared" si="8"/>
        <v>14</v>
      </c>
      <c r="J32" s="838">
        <f t="shared" si="8"/>
        <v>12</v>
      </c>
      <c r="K32" s="838">
        <f t="shared" si="8"/>
        <v>25</v>
      </c>
      <c r="L32" s="838">
        <f t="shared" si="8"/>
        <v>29</v>
      </c>
      <c r="M32" s="839">
        <f t="shared" si="8"/>
        <v>133</v>
      </c>
    </row>
    <row r="33" spans="1:11" ht="14.25" customHeight="1">
      <c r="A33" s="108"/>
      <c r="B33" s="109"/>
      <c r="C33" s="79"/>
      <c r="D33" s="79"/>
      <c r="E33" s="79"/>
      <c r="F33" s="104"/>
      <c r="G33" s="104"/>
      <c r="H33" s="104"/>
      <c r="I33" s="104"/>
      <c r="J33" s="104"/>
      <c r="K33" s="79"/>
    </row>
    <row r="34" spans="1:2" ht="16.5" customHeight="1">
      <c r="A34" s="110"/>
      <c r="B34" s="111"/>
    </row>
    <row r="35" spans="1:2" ht="16.5" customHeight="1">
      <c r="A35" s="110"/>
      <c r="B35" s="111"/>
    </row>
    <row r="36" spans="1:2" ht="16.5" customHeight="1">
      <c r="A36" s="110"/>
      <c r="B36" s="111"/>
    </row>
    <row r="37" spans="1:2" ht="16.5" customHeight="1">
      <c r="A37" s="110"/>
      <c r="B37" s="111"/>
    </row>
    <row r="38" spans="1:2" ht="16.5" customHeight="1">
      <c r="A38" s="110"/>
      <c r="B38" s="111"/>
    </row>
    <row r="39" spans="1:2" ht="16.5" customHeight="1">
      <c r="A39" s="110"/>
      <c r="B39" s="111"/>
    </row>
    <row r="40" spans="1:2" ht="16.5" customHeight="1">
      <c r="A40" s="110"/>
      <c r="B40" s="111"/>
    </row>
    <row r="41" spans="1:2" ht="16.5" customHeight="1">
      <c r="A41" s="110"/>
      <c r="B41" s="111"/>
    </row>
    <row r="42" spans="1:9" ht="16.5" customHeight="1">
      <c r="A42" s="110"/>
      <c r="B42" s="111"/>
      <c r="G42" s="104"/>
      <c r="H42" s="104"/>
      <c r="I42" s="104"/>
    </row>
    <row r="43" spans="2:13" ht="16.5" customHeight="1">
      <c r="B43" s="112"/>
      <c r="C43" s="112"/>
      <c r="D43" s="112"/>
      <c r="E43" s="112"/>
      <c r="F43" s="112"/>
      <c r="G43" s="112"/>
      <c r="H43" s="112"/>
      <c r="I43" s="112"/>
      <c r="J43" s="112"/>
      <c r="K43" s="112"/>
      <c r="L43" s="112"/>
      <c r="M43" s="112"/>
    </row>
    <row r="44" spans="2:13" ht="16.5" customHeight="1">
      <c r="B44" s="112"/>
      <c r="C44" s="112"/>
      <c r="D44" s="112"/>
      <c r="E44" s="112"/>
      <c r="F44" s="112"/>
      <c r="G44" s="112"/>
      <c r="H44" s="112"/>
      <c r="I44" s="112"/>
      <c r="J44" s="112"/>
      <c r="K44" s="112"/>
      <c r="L44" s="112"/>
      <c r="M44" s="112"/>
    </row>
    <row r="45" spans="2:13" ht="16.5" customHeight="1">
      <c r="B45" s="112"/>
      <c r="C45" s="112"/>
      <c r="D45" s="112"/>
      <c r="E45" s="112"/>
      <c r="F45" s="112"/>
      <c r="G45" s="112"/>
      <c r="H45" s="112"/>
      <c r="I45" s="112"/>
      <c r="J45" s="112"/>
      <c r="K45" s="112"/>
      <c r="L45" s="112"/>
      <c r="M45" s="112"/>
    </row>
    <row r="46" spans="2:13" ht="16.5" customHeight="1">
      <c r="B46" s="112"/>
      <c r="C46" s="112"/>
      <c r="D46" s="112"/>
      <c r="E46" s="112"/>
      <c r="F46" s="112"/>
      <c r="G46" s="112"/>
      <c r="H46" s="112"/>
      <c r="I46" s="112"/>
      <c r="J46" s="112"/>
      <c r="K46" s="112"/>
      <c r="L46" s="112"/>
      <c r="M46" s="112"/>
    </row>
    <row r="47" spans="2:13" ht="16.5" customHeight="1">
      <c r="B47" s="112"/>
      <c r="C47" s="112"/>
      <c r="D47" s="112"/>
      <c r="E47" s="112"/>
      <c r="F47" s="112"/>
      <c r="G47" s="112"/>
      <c r="H47" s="112"/>
      <c r="I47" s="112"/>
      <c r="J47" s="112"/>
      <c r="K47" s="112"/>
      <c r="L47" s="112"/>
      <c r="M47" s="112"/>
    </row>
    <row r="48" spans="2:13" ht="16.5" customHeight="1">
      <c r="B48" s="112"/>
      <c r="C48" s="112"/>
      <c r="D48" s="112"/>
      <c r="E48" s="112"/>
      <c r="F48" s="112"/>
      <c r="G48" s="112"/>
      <c r="H48" s="112"/>
      <c r="I48" s="112"/>
      <c r="J48" s="112"/>
      <c r="K48" s="112"/>
      <c r="L48" s="112"/>
      <c r="M48" s="112"/>
    </row>
    <row r="49" spans="2:13" ht="16.5" customHeight="1">
      <c r="B49" s="112"/>
      <c r="C49" s="112"/>
      <c r="D49" s="112"/>
      <c r="E49" s="112"/>
      <c r="F49" s="112"/>
      <c r="G49" s="112"/>
      <c r="H49" s="112"/>
      <c r="I49" s="112"/>
      <c r="J49" s="112"/>
      <c r="K49" s="112"/>
      <c r="L49" s="112"/>
      <c r="M49" s="112"/>
    </row>
    <row r="50" spans="2:13" ht="16.5" customHeight="1">
      <c r="B50" s="112"/>
      <c r="C50" s="112"/>
      <c r="D50" s="112"/>
      <c r="E50" s="112"/>
      <c r="F50" s="112"/>
      <c r="G50" s="112"/>
      <c r="H50" s="112"/>
      <c r="I50" s="112"/>
      <c r="J50" s="112"/>
      <c r="K50" s="112"/>
      <c r="L50" s="112"/>
      <c r="M50" s="112"/>
    </row>
    <row r="51" spans="2:13" ht="16.5" customHeight="1">
      <c r="B51" s="112"/>
      <c r="C51" s="112"/>
      <c r="D51" s="112"/>
      <c r="E51" s="112"/>
      <c r="F51" s="112"/>
      <c r="G51" s="112"/>
      <c r="H51" s="112"/>
      <c r="I51" s="112"/>
      <c r="J51" s="112"/>
      <c r="K51" s="112"/>
      <c r="L51" s="112"/>
      <c r="M51" s="112"/>
    </row>
    <row r="52" spans="2:13" ht="16.5" customHeight="1">
      <c r="B52" s="112"/>
      <c r="C52" s="112"/>
      <c r="D52" s="112"/>
      <c r="E52" s="112"/>
      <c r="F52" s="112"/>
      <c r="G52" s="112"/>
      <c r="H52" s="112"/>
      <c r="I52" s="112"/>
      <c r="J52" s="112"/>
      <c r="K52" s="112"/>
      <c r="L52" s="112"/>
      <c r="M52" s="112"/>
    </row>
    <row r="53" spans="2:13" ht="16.5" customHeight="1">
      <c r="B53" s="112"/>
      <c r="C53" s="112"/>
      <c r="D53" s="112"/>
      <c r="E53" s="112"/>
      <c r="F53" s="112"/>
      <c r="G53" s="112"/>
      <c r="H53" s="112"/>
      <c r="I53" s="112"/>
      <c r="J53" s="112"/>
      <c r="K53" s="112"/>
      <c r="L53" s="112"/>
      <c r="M53" s="112"/>
    </row>
    <row r="54" spans="2:13" ht="16.5" customHeight="1">
      <c r="B54" s="112"/>
      <c r="C54" s="112"/>
      <c r="D54" s="112"/>
      <c r="E54" s="112"/>
      <c r="F54" s="112"/>
      <c r="G54" s="112"/>
      <c r="H54" s="112"/>
      <c r="I54" s="112"/>
      <c r="J54" s="112"/>
      <c r="K54" s="112"/>
      <c r="L54" s="112"/>
      <c r="M54" s="112"/>
    </row>
    <row r="55" spans="2:13" ht="16.5" customHeight="1">
      <c r="B55" s="112"/>
      <c r="C55" s="112"/>
      <c r="D55" s="112"/>
      <c r="E55" s="112"/>
      <c r="F55" s="112"/>
      <c r="G55" s="112"/>
      <c r="H55" s="112"/>
      <c r="I55" s="112"/>
      <c r="J55" s="112"/>
      <c r="K55" s="112"/>
      <c r="L55" s="112"/>
      <c r="M55" s="112"/>
    </row>
    <row r="56" spans="2:13" ht="16.5" customHeight="1">
      <c r="B56" s="112"/>
      <c r="C56" s="112"/>
      <c r="D56" s="112"/>
      <c r="E56" s="112"/>
      <c r="F56" s="112"/>
      <c r="G56" s="112"/>
      <c r="H56" s="112"/>
      <c r="I56" s="112"/>
      <c r="J56" s="112"/>
      <c r="K56" s="112"/>
      <c r="L56" s="112"/>
      <c r="M56" s="112"/>
    </row>
    <row r="57" spans="2:13" ht="16.5" customHeight="1">
      <c r="B57" s="112"/>
      <c r="C57" s="112"/>
      <c r="D57" s="112"/>
      <c r="E57" s="112"/>
      <c r="F57" s="112"/>
      <c r="G57" s="112"/>
      <c r="H57" s="112"/>
      <c r="I57" s="112"/>
      <c r="J57" s="112"/>
      <c r="K57" s="112"/>
      <c r="L57" s="112"/>
      <c r="M57" s="112"/>
    </row>
    <row r="58" spans="2:13" ht="16.5" customHeight="1">
      <c r="B58" s="112"/>
      <c r="C58" s="112"/>
      <c r="D58" s="112"/>
      <c r="E58" s="112"/>
      <c r="F58" s="112"/>
      <c r="G58" s="112"/>
      <c r="H58" s="112"/>
      <c r="I58" s="112"/>
      <c r="J58" s="112"/>
      <c r="K58" s="112"/>
      <c r="L58" s="112"/>
      <c r="M58" s="112"/>
    </row>
    <row r="59" spans="2:13" ht="16.5" customHeight="1">
      <c r="B59" s="112"/>
      <c r="C59" s="112"/>
      <c r="D59" s="112"/>
      <c r="E59" s="112"/>
      <c r="F59" s="112"/>
      <c r="G59" s="112"/>
      <c r="H59" s="112"/>
      <c r="I59" s="112"/>
      <c r="J59" s="112"/>
      <c r="K59" s="112"/>
      <c r="L59" s="112"/>
      <c r="M59" s="112"/>
    </row>
    <row r="60" spans="2:13" ht="16.5" customHeight="1">
      <c r="B60" s="112"/>
      <c r="C60" s="112"/>
      <c r="D60" s="112"/>
      <c r="E60" s="112"/>
      <c r="F60" s="112"/>
      <c r="G60" s="112"/>
      <c r="H60" s="112"/>
      <c r="I60" s="112"/>
      <c r="J60" s="112"/>
      <c r="K60" s="112"/>
      <c r="L60" s="112"/>
      <c r="M60" s="112"/>
    </row>
    <row r="61" spans="2:13" ht="16.5" customHeight="1">
      <c r="B61" s="112"/>
      <c r="C61" s="112"/>
      <c r="D61" s="112"/>
      <c r="E61" s="112"/>
      <c r="F61" s="112"/>
      <c r="G61" s="112"/>
      <c r="H61" s="112"/>
      <c r="I61" s="112"/>
      <c r="J61" s="112"/>
      <c r="K61" s="112"/>
      <c r="L61" s="112"/>
      <c r="M61" s="112"/>
    </row>
    <row r="62" spans="2:13" ht="16.5" customHeight="1">
      <c r="B62" s="112"/>
      <c r="C62" s="112"/>
      <c r="D62" s="112"/>
      <c r="E62" s="112"/>
      <c r="F62" s="112"/>
      <c r="G62" s="112"/>
      <c r="H62" s="112"/>
      <c r="I62" s="112"/>
      <c r="J62" s="112"/>
      <c r="K62" s="112"/>
      <c r="L62" s="112"/>
      <c r="M62" s="112"/>
    </row>
    <row r="63" spans="2:13" ht="16.5" customHeight="1">
      <c r="B63" s="112"/>
      <c r="C63" s="112"/>
      <c r="D63" s="112"/>
      <c r="E63" s="112"/>
      <c r="F63" s="112"/>
      <c r="G63" s="112"/>
      <c r="H63" s="112"/>
      <c r="I63" s="112"/>
      <c r="J63" s="112"/>
      <c r="K63" s="112"/>
      <c r="L63" s="112"/>
      <c r="M63" s="112"/>
    </row>
    <row r="64" spans="2:13" ht="16.5" customHeight="1">
      <c r="B64" s="112"/>
      <c r="C64" s="112"/>
      <c r="D64" s="112"/>
      <c r="E64" s="112"/>
      <c r="F64" s="112"/>
      <c r="G64" s="112"/>
      <c r="H64" s="112"/>
      <c r="I64" s="112"/>
      <c r="J64" s="112"/>
      <c r="K64" s="112"/>
      <c r="L64" s="112"/>
      <c r="M64" s="112"/>
    </row>
    <row r="65" spans="2:13" ht="16.5" customHeight="1">
      <c r="B65" s="112"/>
      <c r="C65" s="112"/>
      <c r="D65" s="112"/>
      <c r="E65" s="112"/>
      <c r="F65" s="112"/>
      <c r="G65" s="112"/>
      <c r="H65" s="112"/>
      <c r="I65" s="112"/>
      <c r="J65" s="112"/>
      <c r="K65" s="112"/>
      <c r="L65" s="112"/>
      <c r="M65" s="112"/>
    </row>
    <row r="66" spans="2:13" ht="16.5" customHeight="1">
      <c r="B66" s="112"/>
      <c r="C66" s="112"/>
      <c r="D66" s="112"/>
      <c r="E66" s="112"/>
      <c r="F66" s="112"/>
      <c r="G66" s="112"/>
      <c r="H66" s="112"/>
      <c r="I66" s="112"/>
      <c r="J66" s="112"/>
      <c r="K66" s="112"/>
      <c r="L66" s="112"/>
      <c r="M66" s="112"/>
    </row>
    <row r="67" spans="2:13" ht="16.5" customHeight="1">
      <c r="B67" s="112"/>
      <c r="C67" s="112"/>
      <c r="D67" s="112"/>
      <c r="E67" s="112"/>
      <c r="F67" s="112"/>
      <c r="G67" s="112"/>
      <c r="H67" s="112"/>
      <c r="I67" s="112"/>
      <c r="J67" s="112"/>
      <c r="K67" s="112"/>
      <c r="L67" s="112"/>
      <c r="M67" s="112"/>
    </row>
    <row r="68" spans="2:13" ht="16.5" customHeight="1">
      <c r="B68" s="112"/>
      <c r="C68" s="112"/>
      <c r="D68" s="112"/>
      <c r="E68" s="112"/>
      <c r="F68" s="112"/>
      <c r="G68" s="112"/>
      <c r="H68" s="112"/>
      <c r="I68" s="112"/>
      <c r="J68" s="112"/>
      <c r="K68" s="112"/>
      <c r="L68" s="112"/>
      <c r="M68" s="112"/>
    </row>
    <row r="69" spans="2:13" ht="16.5" customHeight="1">
      <c r="B69" s="112"/>
      <c r="C69" s="112"/>
      <c r="D69" s="112"/>
      <c r="E69" s="112"/>
      <c r="F69" s="112"/>
      <c r="G69" s="112"/>
      <c r="H69" s="112"/>
      <c r="I69" s="112"/>
      <c r="J69" s="112"/>
      <c r="K69" s="112"/>
      <c r="L69" s="112"/>
      <c r="M69" s="112"/>
    </row>
    <row r="70" spans="2:13" ht="16.5" customHeight="1">
      <c r="B70" s="112"/>
      <c r="C70" s="112"/>
      <c r="D70" s="112"/>
      <c r="E70" s="112"/>
      <c r="F70" s="112"/>
      <c r="G70" s="112"/>
      <c r="H70" s="112"/>
      <c r="I70" s="112"/>
      <c r="J70" s="112"/>
      <c r="K70" s="112"/>
      <c r="L70" s="112"/>
      <c r="M70" s="112"/>
    </row>
    <row r="71" spans="2:13" ht="16.5" customHeight="1">
      <c r="B71" s="112"/>
      <c r="C71" s="112"/>
      <c r="D71" s="112"/>
      <c r="E71" s="112"/>
      <c r="F71" s="112"/>
      <c r="G71" s="112"/>
      <c r="H71" s="112"/>
      <c r="I71" s="112"/>
      <c r="J71" s="112"/>
      <c r="K71" s="112"/>
      <c r="L71" s="112"/>
      <c r="M71" s="112"/>
    </row>
    <row r="72" spans="2:13" ht="16.5" customHeight="1">
      <c r="B72" s="112"/>
      <c r="C72" s="112"/>
      <c r="D72" s="112"/>
      <c r="E72" s="112"/>
      <c r="F72" s="112"/>
      <c r="G72" s="112"/>
      <c r="H72" s="112"/>
      <c r="I72" s="112"/>
      <c r="J72" s="112"/>
      <c r="K72" s="112"/>
      <c r="L72" s="112"/>
      <c r="M72" s="112"/>
    </row>
    <row r="73" spans="2:13" ht="16.5" customHeight="1">
      <c r="B73" s="112"/>
      <c r="C73" s="112"/>
      <c r="D73" s="112"/>
      <c r="E73" s="112"/>
      <c r="F73" s="112"/>
      <c r="G73" s="112"/>
      <c r="H73" s="112"/>
      <c r="I73" s="112"/>
      <c r="J73" s="112"/>
      <c r="K73" s="112"/>
      <c r="L73" s="112"/>
      <c r="M73" s="112"/>
    </row>
    <row r="74" spans="2:13" ht="16.5" customHeight="1">
      <c r="B74" s="112"/>
      <c r="C74" s="112"/>
      <c r="D74" s="112"/>
      <c r="E74" s="112"/>
      <c r="F74" s="112"/>
      <c r="G74" s="112"/>
      <c r="H74" s="112"/>
      <c r="I74" s="112"/>
      <c r="J74" s="112"/>
      <c r="K74" s="112"/>
      <c r="L74" s="112"/>
      <c r="M74" s="112"/>
    </row>
    <row r="75" spans="2:13" ht="16.5" customHeight="1">
      <c r="B75" s="112"/>
      <c r="C75" s="112"/>
      <c r="D75" s="112"/>
      <c r="E75" s="112"/>
      <c r="F75" s="112"/>
      <c r="G75" s="112"/>
      <c r="H75" s="112"/>
      <c r="I75" s="112"/>
      <c r="J75" s="112"/>
      <c r="K75" s="112"/>
      <c r="L75" s="112"/>
      <c r="M75" s="112"/>
    </row>
    <row r="76" spans="2:13" ht="16.5" customHeight="1">
      <c r="B76" s="112"/>
      <c r="C76" s="112"/>
      <c r="D76" s="112"/>
      <c r="E76" s="112"/>
      <c r="F76" s="112"/>
      <c r="G76" s="112"/>
      <c r="H76" s="112"/>
      <c r="I76" s="112"/>
      <c r="J76" s="112"/>
      <c r="K76" s="112"/>
      <c r="L76" s="112"/>
      <c r="M76" s="112"/>
    </row>
    <row r="77" spans="2:13" ht="16.5" customHeight="1">
      <c r="B77" s="112"/>
      <c r="C77" s="112"/>
      <c r="D77" s="112"/>
      <c r="E77" s="112"/>
      <c r="F77" s="112"/>
      <c r="G77" s="112"/>
      <c r="H77" s="112"/>
      <c r="I77" s="112"/>
      <c r="J77" s="112"/>
      <c r="K77" s="112"/>
      <c r="L77" s="112"/>
      <c r="M77" s="112"/>
    </row>
    <row r="78" spans="2:13" ht="16.5" customHeight="1">
      <c r="B78" s="112"/>
      <c r="C78" s="112"/>
      <c r="D78" s="112"/>
      <c r="E78" s="112"/>
      <c r="F78" s="112"/>
      <c r="G78" s="112"/>
      <c r="H78" s="112"/>
      <c r="I78" s="112"/>
      <c r="J78" s="112"/>
      <c r="K78" s="112"/>
      <c r="L78" s="112"/>
      <c r="M78" s="112"/>
    </row>
    <row r="79" spans="2:13" ht="16.5" customHeight="1">
      <c r="B79" s="112"/>
      <c r="C79" s="112"/>
      <c r="D79" s="112"/>
      <c r="E79" s="112"/>
      <c r="F79" s="112"/>
      <c r="G79" s="112"/>
      <c r="H79" s="112"/>
      <c r="I79" s="112"/>
      <c r="J79" s="112"/>
      <c r="K79" s="112"/>
      <c r="L79" s="112"/>
      <c r="M79" s="112"/>
    </row>
    <row r="80" spans="2:13" ht="16.5" customHeight="1">
      <c r="B80" s="112"/>
      <c r="C80" s="112"/>
      <c r="D80" s="112"/>
      <c r="E80" s="112"/>
      <c r="F80" s="112"/>
      <c r="G80" s="112"/>
      <c r="H80" s="112"/>
      <c r="I80" s="112"/>
      <c r="J80" s="112"/>
      <c r="K80" s="112"/>
      <c r="L80" s="112"/>
      <c r="M80" s="112"/>
    </row>
    <row r="81" spans="2:13" ht="16.5" customHeight="1">
      <c r="B81" s="112"/>
      <c r="C81" s="112"/>
      <c r="D81" s="112"/>
      <c r="E81" s="112"/>
      <c r="F81" s="112"/>
      <c r="G81" s="112"/>
      <c r="H81" s="112"/>
      <c r="I81" s="112"/>
      <c r="J81" s="112"/>
      <c r="K81" s="112"/>
      <c r="L81" s="112"/>
      <c r="M81" s="112"/>
    </row>
    <row r="82" spans="2:13" ht="16.5" customHeight="1">
      <c r="B82" s="112"/>
      <c r="C82" s="112"/>
      <c r="D82" s="112"/>
      <c r="E82" s="112"/>
      <c r="F82" s="112"/>
      <c r="G82" s="112"/>
      <c r="H82" s="112"/>
      <c r="I82" s="112"/>
      <c r="J82" s="112"/>
      <c r="K82" s="112"/>
      <c r="L82" s="112"/>
      <c r="M82" s="112"/>
    </row>
    <row r="83" spans="2:13" ht="16.5" customHeight="1">
      <c r="B83" s="112"/>
      <c r="C83" s="112"/>
      <c r="D83" s="112"/>
      <c r="E83" s="112"/>
      <c r="F83" s="112"/>
      <c r="G83" s="112"/>
      <c r="H83" s="112"/>
      <c r="I83" s="112"/>
      <c r="J83" s="112"/>
      <c r="K83" s="112"/>
      <c r="L83" s="112"/>
      <c r="M83" s="112"/>
    </row>
    <row r="84" spans="2:13" ht="16.5" customHeight="1">
      <c r="B84" s="112"/>
      <c r="C84" s="112"/>
      <c r="D84" s="112"/>
      <c r="E84" s="112"/>
      <c r="F84" s="112"/>
      <c r="G84" s="112"/>
      <c r="H84" s="112"/>
      <c r="I84" s="112"/>
      <c r="J84" s="112"/>
      <c r="K84" s="112"/>
      <c r="L84" s="112"/>
      <c r="M84" s="112"/>
    </row>
    <row r="85" spans="2:13" ht="16.5" customHeight="1">
      <c r="B85" s="112"/>
      <c r="C85" s="112"/>
      <c r="D85" s="112"/>
      <c r="E85" s="112"/>
      <c r="F85" s="112"/>
      <c r="G85" s="112"/>
      <c r="H85" s="112"/>
      <c r="I85" s="112"/>
      <c r="J85" s="112"/>
      <c r="K85" s="112"/>
      <c r="L85" s="112"/>
      <c r="M85" s="112"/>
    </row>
    <row r="86" spans="2:13" ht="16.5" customHeight="1">
      <c r="B86" s="112"/>
      <c r="C86" s="112"/>
      <c r="D86" s="112"/>
      <c r="E86" s="112"/>
      <c r="F86" s="112"/>
      <c r="G86" s="112"/>
      <c r="H86" s="112"/>
      <c r="I86" s="112"/>
      <c r="J86" s="112"/>
      <c r="K86" s="112"/>
      <c r="L86" s="112"/>
      <c r="M86" s="112"/>
    </row>
    <row r="87" spans="2:13" ht="16.5" customHeight="1">
      <c r="B87" s="112"/>
      <c r="C87" s="112"/>
      <c r="D87" s="112"/>
      <c r="E87" s="112"/>
      <c r="F87" s="112"/>
      <c r="G87" s="112"/>
      <c r="H87" s="112"/>
      <c r="I87" s="112"/>
      <c r="J87" s="112"/>
      <c r="K87" s="112"/>
      <c r="L87" s="112"/>
      <c r="M87" s="112"/>
    </row>
    <row r="88" spans="2:13" ht="16.5" customHeight="1">
      <c r="B88" s="112"/>
      <c r="C88" s="112"/>
      <c r="D88" s="112"/>
      <c r="E88" s="112"/>
      <c r="F88" s="112"/>
      <c r="G88" s="112"/>
      <c r="H88" s="112"/>
      <c r="I88" s="112"/>
      <c r="J88" s="112"/>
      <c r="K88" s="112"/>
      <c r="L88" s="112"/>
      <c r="M88" s="112"/>
    </row>
    <row r="89" spans="2:13" ht="16.5" customHeight="1">
      <c r="B89" s="112"/>
      <c r="C89" s="112"/>
      <c r="D89" s="112"/>
      <c r="E89" s="112"/>
      <c r="F89" s="112"/>
      <c r="G89" s="112"/>
      <c r="H89" s="112"/>
      <c r="I89" s="112"/>
      <c r="J89" s="112"/>
      <c r="K89" s="112"/>
      <c r="L89" s="112"/>
      <c r="M89" s="112"/>
    </row>
    <row r="90" spans="2:13" ht="16.5" customHeight="1">
      <c r="B90" s="112"/>
      <c r="C90" s="112"/>
      <c r="D90" s="112"/>
      <c r="E90" s="112"/>
      <c r="F90" s="112"/>
      <c r="G90" s="112"/>
      <c r="H90" s="112"/>
      <c r="I90" s="112"/>
      <c r="J90" s="112"/>
      <c r="K90" s="112"/>
      <c r="L90" s="112"/>
      <c r="M90" s="112"/>
    </row>
    <row r="91" spans="2:13" ht="16.5" customHeight="1">
      <c r="B91" s="112"/>
      <c r="C91" s="112"/>
      <c r="D91" s="112"/>
      <c r="E91" s="112"/>
      <c r="F91" s="112"/>
      <c r="G91" s="112"/>
      <c r="H91" s="112"/>
      <c r="I91" s="112"/>
      <c r="J91" s="112"/>
      <c r="K91" s="112"/>
      <c r="L91" s="112"/>
      <c r="M91" s="112"/>
    </row>
    <row r="92" spans="2:13" ht="16.5" customHeight="1">
      <c r="B92" s="112"/>
      <c r="C92" s="112"/>
      <c r="D92" s="112"/>
      <c r="E92" s="112"/>
      <c r="F92" s="112"/>
      <c r="G92" s="112"/>
      <c r="H92" s="112"/>
      <c r="I92" s="112"/>
      <c r="J92" s="112"/>
      <c r="K92" s="112"/>
      <c r="L92" s="112"/>
      <c r="M92" s="112"/>
    </row>
    <row r="93" spans="2:13" ht="16.5" customHeight="1">
      <c r="B93" s="112"/>
      <c r="C93" s="112"/>
      <c r="D93" s="112"/>
      <c r="E93" s="112"/>
      <c r="F93" s="112"/>
      <c r="G93" s="112"/>
      <c r="H93" s="112"/>
      <c r="I93" s="112"/>
      <c r="J93" s="112"/>
      <c r="K93" s="112"/>
      <c r="L93" s="112"/>
      <c r="M93" s="112"/>
    </row>
    <row r="94" spans="2:13" ht="16.5" customHeight="1">
      <c r="B94" s="112"/>
      <c r="C94" s="112"/>
      <c r="D94" s="112"/>
      <c r="E94" s="112"/>
      <c r="F94" s="112"/>
      <c r="G94" s="112"/>
      <c r="H94" s="112"/>
      <c r="I94" s="112"/>
      <c r="J94" s="112"/>
      <c r="K94" s="112"/>
      <c r="L94" s="112"/>
      <c r="M94" s="112"/>
    </row>
    <row r="95" spans="2:13" ht="16.5" customHeight="1">
      <c r="B95" s="112"/>
      <c r="C95" s="112"/>
      <c r="D95" s="112"/>
      <c r="E95" s="112"/>
      <c r="F95" s="112"/>
      <c r="G95" s="112"/>
      <c r="H95" s="112"/>
      <c r="I95" s="112"/>
      <c r="J95" s="112"/>
      <c r="K95" s="112"/>
      <c r="L95" s="112"/>
      <c r="M95" s="112"/>
    </row>
    <row r="96" spans="2:13" ht="16.5" customHeight="1">
      <c r="B96" s="112"/>
      <c r="C96" s="112"/>
      <c r="D96" s="112"/>
      <c r="E96" s="112"/>
      <c r="F96" s="112"/>
      <c r="G96" s="112"/>
      <c r="H96" s="112"/>
      <c r="I96" s="112"/>
      <c r="J96" s="112"/>
      <c r="K96" s="112"/>
      <c r="L96" s="112"/>
      <c r="M96" s="112"/>
    </row>
    <row r="97" spans="2:13" ht="16.5" customHeight="1">
      <c r="B97" s="112"/>
      <c r="C97" s="112"/>
      <c r="D97" s="112"/>
      <c r="E97" s="112"/>
      <c r="F97" s="112"/>
      <c r="G97" s="112"/>
      <c r="H97" s="112"/>
      <c r="I97" s="112"/>
      <c r="J97" s="112"/>
      <c r="K97" s="112"/>
      <c r="L97" s="112"/>
      <c r="M97" s="112"/>
    </row>
    <row r="98" spans="2:13" ht="16.5" customHeight="1">
      <c r="B98" s="112"/>
      <c r="C98" s="112"/>
      <c r="D98" s="112"/>
      <c r="E98" s="112"/>
      <c r="F98" s="112"/>
      <c r="G98" s="112"/>
      <c r="H98" s="112"/>
      <c r="I98" s="112"/>
      <c r="J98" s="112"/>
      <c r="K98" s="112"/>
      <c r="L98" s="112"/>
      <c r="M98" s="112"/>
    </row>
    <row r="99" spans="2:13" ht="16.5" customHeight="1">
      <c r="B99" s="112"/>
      <c r="C99" s="112"/>
      <c r="D99" s="112"/>
      <c r="E99" s="112"/>
      <c r="F99" s="112"/>
      <c r="G99" s="112"/>
      <c r="H99" s="112"/>
      <c r="I99" s="112"/>
      <c r="J99" s="112"/>
      <c r="K99" s="112"/>
      <c r="L99" s="112"/>
      <c r="M99" s="112"/>
    </row>
    <row r="100" spans="2:13" ht="16.5" customHeight="1">
      <c r="B100" s="112"/>
      <c r="C100" s="112"/>
      <c r="D100" s="112"/>
      <c r="E100" s="112"/>
      <c r="F100" s="112"/>
      <c r="G100" s="112"/>
      <c r="H100" s="112"/>
      <c r="I100" s="112"/>
      <c r="J100" s="112"/>
      <c r="K100" s="112"/>
      <c r="L100" s="112"/>
      <c r="M100" s="112"/>
    </row>
    <row r="101" spans="2:13" ht="16.5" customHeight="1">
      <c r="B101" s="112"/>
      <c r="C101" s="112"/>
      <c r="D101" s="112"/>
      <c r="E101" s="112"/>
      <c r="F101" s="112"/>
      <c r="G101" s="112"/>
      <c r="H101" s="112"/>
      <c r="I101" s="112"/>
      <c r="J101" s="112"/>
      <c r="K101" s="112"/>
      <c r="L101" s="112"/>
      <c r="M101" s="112"/>
    </row>
    <row r="102" spans="2:13" ht="16.5" customHeight="1">
      <c r="B102" s="112"/>
      <c r="C102" s="112"/>
      <c r="D102" s="112"/>
      <c r="E102" s="112"/>
      <c r="F102" s="112"/>
      <c r="G102" s="112"/>
      <c r="H102" s="112"/>
      <c r="I102" s="112"/>
      <c r="J102" s="112"/>
      <c r="K102" s="112"/>
      <c r="L102" s="112"/>
      <c r="M102" s="112"/>
    </row>
    <row r="103" spans="2:13" ht="16.5" customHeight="1">
      <c r="B103" s="112"/>
      <c r="C103" s="112"/>
      <c r="D103" s="112"/>
      <c r="E103" s="112"/>
      <c r="F103" s="112"/>
      <c r="G103" s="112"/>
      <c r="H103" s="112"/>
      <c r="I103" s="112"/>
      <c r="J103" s="112"/>
      <c r="K103" s="112"/>
      <c r="L103" s="112"/>
      <c r="M103" s="112"/>
    </row>
    <row r="104" spans="2:13" ht="16.5" customHeight="1">
      <c r="B104" s="112"/>
      <c r="C104" s="112"/>
      <c r="D104" s="112"/>
      <c r="E104" s="112"/>
      <c r="F104" s="112"/>
      <c r="G104" s="112"/>
      <c r="H104" s="112"/>
      <c r="I104" s="112"/>
      <c r="J104" s="112"/>
      <c r="K104" s="112"/>
      <c r="L104" s="112"/>
      <c r="M104" s="112"/>
    </row>
    <row r="105" spans="2:13" ht="16.5" customHeight="1">
      <c r="B105" s="112"/>
      <c r="C105" s="112"/>
      <c r="D105" s="112"/>
      <c r="E105" s="112"/>
      <c r="F105" s="112"/>
      <c r="G105" s="112"/>
      <c r="H105" s="112"/>
      <c r="I105" s="112"/>
      <c r="J105" s="112"/>
      <c r="K105" s="112"/>
      <c r="L105" s="112"/>
      <c r="M105" s="112"/>
    </row>
    <row r="106" spans="2:13" ht="16.5" customHeight="1">
      <c r="B106" s="112"/>
      <c r="C106" s="112"/>
      <c r="D106" s="112"/>
      <c r="E106" s="112"/>
      <c r="F106" s="112"/>
      <c r="G106" s="112"/>
      <c r="H106" s="112"/>
      <c r="I106" s="112"/>
      <c r="J106" s="112"/>
      <c r="K106" s="112"/>
      <c r="L106" s="112"/>
      <c r="M106" s="112"/>
    </row>
    <row r="107" spans="2:13" ht="16.5" customHeight="1">
      <c r="B107" s="112"/>
      <c r="C107" s="112"/>
      <c r="D107" s="112"/>
      <c r="E107" s="112"/>
      <c r="F107" s="112"/>
      <c r="G107" s="112"/>
      <c r="H107" s="112"/>
      <c r="I107" s="112"/>
      <c r="J107" s="112"/>
      <c r="K107" s="112"/>
      <c r="L107" s="112"/>
      <c r="M107" s="112"/>
    </row>
    <row r="108" spans="2:13" ht="16.5" customHeight="1">
      <c r="B108" s="112"/>
      <c r="C108" s="112"/>
      <c r="D108" s="112"/>
      <c r="E108" s="112"/>
      <c r="F108" s="112"/>
      <c r="G108" s="112"/>
      <c r="H108" s="112"/>
      <c r="I108" s="112"/>
      <c r="J108" s="112"/>
      <c r="K108" s="112"/>
      <c r="L108" s="112"/>
      <c r="M108" s="112"/>
    </row>
    <row r="109" spans="2:13" ht="16.5" customHeight="1">
      <c r="B109" s="112"/>
      <c r="C109" s="112"/>
      <c r="D109" s="112"/>
      <c r="E109" s="112"/>
      <c r="F109" s="112"/>
      <c r="G109" s="112"/>
      <c r="H109" s="112"/>
      <c r="I109" s="112"/>
      <c r="J109" s="112"/>
      <c r="K109" s="112"/>
      <c r="L109" s="112"/>
      <c r="M109" s="112"/>
    </row>
    <row r="110" spans="2:13" ht="16.5" customHeight="1">
      <c r="B110" s="112"/>
      <c r="C110" s="112"/>
      <c r="D110" s="112"/>
      <c r="E110" s="112"/>
      <c r="F110" s="112"/>
      <c r="G110" s="112"/>
      <c r="H110" s="112"/>
      <c r="I110" s="112"/>
      <c r="J110" s="112"/>
      <c r="K110" s="112"/>
      <c r="L110" s="112"/>
      <c r="M110" s="112"/>
    </row>
    <row r="111" spans="2:13" ht="16.5" customHeight="1">
      <c r="B111" s="112"/>
      <c r="C111" s="112"/>
      <c r="D111" s="112"/>
      <c r="E111" s="112"/>
      <c r="F111" s="112"/>
      <c r="G111" s="112"/>
      <c r="H111" s="112"/>
      <c r="I111" s="112"/>
      <c r="J111" s="112"/>
      <c r="K111" s="112"/>
      <c r="L111" s="112"/>
      <c r="M111" s="112"/>
    </row>
    <row r="112" spans="2:13" ht="16.5" customHeight="1">
      <c r="B112" s="112"/>
      <c r="C112" s="112"/>
      <c r="D112" s="112"/>
      <c r="E112" s="112"/>
      <c r="F112" s="112"/>
      <c r="G112" s="112"/>
      <c r="H112" s="112"/>
      <c r="I112" s="112"/>
      <c r="J112" s="112"/>
      <c r="K112" s="112"/>
      <c r="L112" s="112"/>
      <c r="M112" s="112"/>
    </row>
    <row r="113" spans="2:13" ht="16.5" customHeight="1">
      <c r="B113" s="112"/>
      <c r="C113" s="112"/>
      <c r="D113" s="112"/>
      <c r="E113" s="112"/>
      <c r="F113" s="112"/>
      <c r="G113" s="112"/>
      <c r="H113" s="112"/>
      <c r="I113" s="112"/>
      <c r="J113" s="112"/>
      <c r="K113" s="112"/>
      <c r="L113" s="112"/>
      <c r="M113" s="112"/>
    </row>
    <row r="114" spans="2:13" ht="16.5" customHeight="1">
      <c r="B114" s="112"/>
      <c r="C114" s="112"/>
      <c r="D114" s="112"/>
      <c r="E114" s="112"/>
      <c r="F114" s="112"/>
      <c r="G114" s="112"/>
      <c r="H114" s="112"/>
      <c r="I114" s="112"/>
      <c r="J114" s="112"/>
      <c r="K114" s="112"/>
      <c r="L114" s="112"/>
      <c r="M114" s="112"/>
    </row>
    <row r="115" spans="2:13" ht="16.5" customHeight="1">
      <c r="B115" s="112"/>
      <c r="C115" s="112"/>
      <c r="D115" s="112"/>
      <c r="E115" s="112"/>
      <c r="F115" s="112"/>
      <c r="G115" s="112"/>
      <c r="H115" s="112"/>
      <c r="I115" s="112"/>
      <c r="J115" s="112"/>
      <c r="K115" s="112"/>
      <c r="L115" s="112"/>
      <c r="M115" s="112"/>
    </row>
    <row r="116" spans="2:13" ht="16.5" customHeight="1">
      <c r="B116" s="112"/>
      <c r="C116" s="112"/>
      <c r="D116" s="112"/>
      <c r="E116" s="112"/>
      <c r="F116" s="112"/>
      <c r="G116" s="112"/>
      <c r="H116" s="112"/>
      <c r="I116" s="112"/>
      <c r="J116" s="112"/>
      <c r="K116" s="112"/>
      <c r="L116" s="112"/>
      <c r="M116" s="112"/>
    </row>
    <row r="117" spans="2:13" ht="16.5" customHeight="1">
      <c r="B117" s="112"/>
      <c r="C117" s="112"/>
      <c r="D117" s="112"/>
      <c r="E117" s="112"/>
      <c r="F117" s="112"/>
      <c r="G117" s="112"/>
      <c r="H117" s="112"/>
      <c r="I117" s="112"/>
      <c r="J117" s="112"/>
      <c r="K117" s="112"/>
      <c r="L117" s="112"/>
      <c r="M117" s="112"/>
    </row>
    <row r="118" spans="2:13" ht="16.5" customHeight="1">
      <c r="B118" s="112"/>
      <c r="C118" s="112"/>
      <c r="D118" s="112"/>
      <c r="E118" s="112"/>
      <c r="F118" s="112"/>
      <c r="G118" s="112"/>
      <c r="H118" s="112"/>
      <c r="I118" s="112"/>
      <c r="J118" s="112"/>
      <c r="K118" s="112"/>
      <c r="L118" s="112"/>
      <c r="M118" s="112"/>
    </row>
    <row r="119" spans="2:13" ht="16.5" customHeight="1">
      <c r="B119" s="112"/>
      <c r="C119" s="112"/>
      <c r="D119" s="112"/>
      <c r="E119" s="112"/>
      <c r="F119" s="112"/>
      <c r="G119" s="112"/>
      <c r="H119" s="112"/>
      <c r="I119" s="112"/>
      <c r="J119" s="112"/>
      <c r="K119" s="112"/>
      <c r="L119" s="112"/>
      <c r="M119" s="112"/>
    </row>
    <row r="120" spans="2:13" ht="16.5" customHeight="1">
      <c r="B120" s="112"/>
      <c r="C120" s="112"/>
      <c r="D120" s="112"/>
      <c r="E120" s="112"/>
      <c r="F120" s="112"/>
      <c r="G120" s="112"/>
      <c r="H120" s="112"/>
      <c r="I120" s="112"/>
      <c r="J120" s="112"/>
      <c r="K120" s="112"/>
      <c r="L120" s="112"/>
      <c r="M120" s="112"/>
    </row>
    <row r="121" spans="2:13" ht="16.5" customHeight="1">
      <c r="B121" s="112"/>
      <c r="C121" s="112"/>
      <c r="D121" s="112"/>
      <c r="E121" s="112"/>
      <c r="F121" s="112"/>
      <c r="G121" s="112"/>
      <c r="H121" s="112"/>
      <c r="I121" s="112"/>
      <c r="J121" s="112"/>
      <c r="K121" s="112"/>
      <c r="L121" s="112"/>
      <c r="M121" s="112"/>
    </row>
    <row r="122" spans="2:13" ht="16.5" customHeight="1">
      <c r="B122" s="112"/>
      <c r="C122" s="112"/>
      <c r="D122" s="112"/>
      <c r="E122" s="112"/>
      <c r="F122" s="112"/>
      <c r="G122" s="112"/>
      <c r="H122" s="112"/>
      <c r="I122" s="112"/>
      <c r="J122" s="112"/>
      <c r="K122" s="112"/>
      <c r="L122" s="112"/>
      <c r="M122" s="112"/>
    </row>
    <row r="123" spans="2:13" ht="16.5" customHeight="1">
      <c r="B123" s="112"/>
      <c r="C123" s="112"/>
      <c r="D123" s="112"/>
      <c r="E123" s="112"/>
      <c r="F123" s="112"/>
      <c r="G123" s="112"/>
      <c r="H123" s="112"/>
      <c r="I123" s="112"/>
      <c r="J123" s="112"/>
      <c r="K123" s="112"/>
      <c r="L123" s="112"/>
      <c r="M123" s="112"/>
    </row>
    <row r="124" spans="2:13" ht="16.5" customHeight="1">
      <c r="B124" s="112"/>
      <c r="C124" s="112"/>
      <c r="D124" s="112"/>
      <c r="E124" s="112"/>
      <c r="F124" s="112"/>
      <c r="G124" s="112"/>
      <c r="H124" s="112"/>
      <c r="I124" s="112"/>
      <c r="J124" s="112"/>
      <c r="K124" s="112"/>
      <c r="L124" s="112"/>
      <c r="M124" s="112"/>
    </row>
    <row r="125" spans="2:13" ht="16.5" customHeight="1">
      <c r="B125" s="112"/>
      <c r="C125" s="112"/>
      <c r="D125" s="112"/>
      <c r="E125" s="112"/>
      <c r="F125" s="112"/>
      <c r="G125" s="112"/>
      <c r="H125" s="112"/>
      <c r="I125" s="112"/>
      <c r="J125" s="112"/>
      <c r="K125" s="112"/>
      <c r="L125" s="112"/>
      <c r="M125" s="112"/>
    </row>
    <row r="126" spans="2:13" ht="16.5" customHeight="1">
      <c r="B126" s="112"/>
      <c r="C126" s="112"/>
      <c r="D126" s="112"/>
      <c r="E126" s="112"/>
      <c r="F126" s="112"/>
      <c r="G126" s="112"/>
      <c r="H126" s="112"/>
      <c r="I126" s="112"/>
      <c r="J126" s="112"/>
      <c r="K126" s="112"/>
      <c r="L126" s="112"/>
      <c r="M126" s="112"/>
    </row>
    <row r="127" spans="2:13" ht="16.5" customHeight="1">
      <c r="B127" s="112"/>
      <c r="C127" s="112"/>
      <c r="D127" s="112"/>
      <c r="E127" s="112"/>
      <c r="F127" s="112"/>
      <c r="G127" s="112"/>
      <c r="H127" s="112"/>
      <c r="I127" s="112"/>
      <c r="J127" s="112"/>
      <c r="K127" s="112"/>
      <c r="L127" s="112"/>
      <c r="M127" s="112"/>
    </row>
    <row r="128" spans="2:13" ht="16.5" customHeight="1">
      <c r="B128" s="112"/>
      <c r="C128" s="112"/>
      <c r="D128" s="112"/>
      <c r="E128" s="112"/>
      <c r="F128" s="112"/>
      <c r="G128" s="112"/>
      <c r="H128" s="112"/>
      <c r="I128" s="112"/>
      <c r="J128" s="112"/>
      <c r="K128" s="112"/>
      <c r="L128" s="112"/>
      <c r="M128" s="112"/>
    </row>
    <row r="129" spans="2:13" ht="16.5" customHeight="1">
      <c r="B129" s="112"/>
      <c r="C129" s="112"/>
      <c r="D129" s="112"/>
      <c r="E129" s="112"/>
      <c r="F129" s="112"/>
      <c r="G129" s="112"/>
      <c r="H129" s="112"/>
      <c r="I129" s="112"/>
      <c r="J129" s="112"/>
      <c r="K129" s="112"/>
      <c r="L129" s="112"/>
      <c r="M129" s="112"/>
    </row>
    <row r="130" spans="2:13" ht="16.5" customHeight="1">
      <c r="B130" s="112"/>
      <c r="C130" s="112"/>
      <c r="D130" s="112"/>
      <c r="E130" s="112"/>
      <c r="F130" s="112"/>
      <c r="G130" s="112"/>
      <c r="H130" s="112"/>
      <c r="I130" s="112"/>
      <c r="J130" s="112"/>
      <c r="K130" s="112"/>
      <c r="L130" s="112"/>
      <c r="M130" s="112"/>
    </row>
    <row r="131" spans="2:13" ht="16.5" customHeight="1">
      <c r="B131" s="112"/>
      <c r="C131" s="112"/>
      <c r="D131" s="112"/>
      <c r="E131" s="112"/>
      <c r="F131" s="112"/>
      <c r="G131" s="112"/>
      <c r="H131" s="112"/>
      <c r="I131" s="112"/>
      <c r="J131" s="112"/>
      <c r="K131" s="112"/>
      <c r="L131" s="112"/>
      <c r="M131" s="112"/>
    </row>
    <row r="132" spans="2:13" ht="16.5" customHeight="1">
      <c r="B132" s="112"/>
      <c r="C132" s="112"/>
      <c r="D132" s="112"/>
      <c r="E132" s="112"/>
      <c r="F132" s="112"/>
      <c r="G132" s="112"/>
      <c r="H132" s="112"/>
      <c r="I132" s="112"/>
      <c r="J132" s="112"/>
      <c r="K132" s="112"/>
      <c r="L132" s="112"/>
      <c r="M132" s="112"/>
    </row>
    <row r="133" spans="2:13" ht="16.5" customHeight="1">
      <c r="B133" s="112"/>
      <c r="C133" s="112"/>
      <c r="D133" s="112"/>
      <c r="E133" s="112"/>
      <c r="F133" s="112"/>
      <c r="G133" s="112"/>
      <c r="H133" s="112"/>
      <c r="I133" s="112"/>
      <c r="J133" s="112"/>
      <c r="K133" s="112"/>
      <c r="L133" s="112"/>
      <c r="M133" s="112"/>
    </row>
    <row r="134" spans="2:13" ht="16.5" customHeight="1">
      <c r="B134" s="112"/>
      <c r="C134" s="112"/>
      <c r="D134" s="112"/>
      <c r="E134" s="112"/>
      <c r="F134" s="112"/>
      <c r="G134" s="112"/>
      <c r="H134" s="112"/>
      <c r="I134" s="112"/>
      <c r="J134" s="112"/>
      <c r="K134" s="112"/>
      <c r="L134" s="112"/>
      <c r="M134" s="112"/>
    </row>
    <row r="135" spans="2:13" ht="16.5" customHeight="1">
      <c r="B135" s="112"/>
      <c r="C135" s="112"/>
      <c r="D135" s="112"/>
      <c r="E135" s="112"/>
      <c r="F135" s="112"/>
      <c r="G135" s="112"/>
      <c r="H135" s="112"/>
      <c r="I135" s="112"/>
      <c r="J135" s="112"/>
      <c r="K135" s="112"/>
      <c r="L135" s="112"/>
      <c r="M135" s="112"/>
    </row>
    <row r="136" spans="2:13" ht="16.5" customHeight="1">
      <c r="B136" s="112"/>
      <c r="C136" s="112"/>
      <c r="D136" s="112"/>
      <c r="E136" s="112"/>
      <c r="F136" s="112"/>
      <c r="G136" s="112"/>
      <c r="H136" s="112"/>
      <c r="I136" s="112"/>
      <c r="J136" s="112"/>
      <c r="K136" s="112"/>
      <c r="L136" s="112"/>
      <c r="M136" s="112"/>
    </row>
    <row r="137" spans="2:13" ht="16.5" customHeight="1">
      <c r="B137" s="112"/>
      <c r="C137" s="112"/>
      <c r="D137" s="112"/>
      <c r="E137" s="112"/>
      <c r="F137" s="112"/>
      <c r="G137" s="112"/>
      <c r="H137" s="112"/>
      <c r="I137" s="112"/>
      <c r="J137" s="112"/>
      <c r="K137" s="112"/>
      <c r="L137" s="112"/>
      <c r="M137" s="112"/>
    </row>
    <row r="138" spans="2:13" ht="16.5" customHeight="1">
      <c r="B138" s="112"/>
      <c r="C138" s="112"/>
      <c r="D138" s="112"/>
      <c r="E138" s="112"/>
      <c r="F138" s="112"/>
      <c r="G138" s="112"/>
      <c r="H138" s="112"/>
      <c r="I138" s="112"/>
      <c r="J138" s="112"/>
      <c r="K138" s="112"/>
      <c r="L138" s="112"/>
      <c r="M138" s="112"/>
    </row>
    <row r="139" spans="2:13" ht="16.5" customHeight="1">
      <c r="B139" s="112"/>
      <c r="C139" s="112"/>
      <c r="D139" s="112"/>
      <c r="E139" s="112"/>
      <c r="F139" s="112"/>
      <c r="G139" s="112"/>
      <c r="H139" s="112"/>
      <c r="I139" s="112"/>
      <c r="J139" s="112"/>
      <c r="K139" s="112"/>
      <c r="L139" s="112"/>
      <c r="M139" s="112"/>
    </row>
    <row r="140" spans="2:13" ht="16.5" customHeight="1">
      <c r="B140" s="112"/>
      <c r="C140" s="112"/>
      <c r="D140" s="112"/>
      <c r="E140" s="112"/>
      <c r="F140" s="112"/>
      <c r="G140" s="112"/>
      <c r="H140" s="112"/>
      <c r="I140" s="112"/>
      <c r="J140" s="112"/>
      <c r="K140" s="112"/>
      <c r="L140" s="112"/>
      <c r="M140" s="112"/>
    </row>
    <row r="141" spans="2:13" ht="16.5" customHeight="1">
      <c r="B141" s="112"/>
      <c r="C141" s="112"/>
      <c r="D141" s="112"/>
      <c r="E141" s="112"/>
      <c r="F141" s="112"/>
      <c r="G141" s="112"/>
      <c r="H141" s="112"/>
      <c r="I141" s="112"/>
      <c r="J141" s="112"/>
      <c r="K141" s="112"/>
      <c r="L141" s="112"/>
      <c r="M141" s="112"/>
    </row>
    <row r="142" spans="2:13" ht="16.5" customHeight="1">
      <c r="B142" s="112"/>
      <c r="C142" s="112"/>
      <c r="D142" s="112"/>
      <c r="E142" s="112"/>
      <c r="F142" s="112"/>
      <c r="G142" s="112"/>
      <c r="H142" s="112"/>
      <c r="I142" s="112"/>
      <c r="J142" s="112"/>
      <c r="K142" s="112"/>
      <c r="L142" s="112"/>
      <c r="M142" s="112"/>
    </row>
    <row r="143" spans="2:13" ht="16.5" customHeight="1">
      <c r="B143" s="112"/>
      <c r="C143" s="112"/>
      <c r="D143" s="112"/>
      <c r="E143" s="112"/>
      <c r="F143" s="112"/>
      <c r="G143" s="112"/>
      <c r="H143" s="112"/>
      <c r="I143" s="112"/>
      <c r="J143" s="112"/>
      <c r="K143" s="112"/>
      <c r="L143" s="112"/>
      <c r="M143" s="112"/>
    </row>
    <row r="144" spans="2:13" ht="16.5" customHeight="1">
      <c r="B144" s="112"/>
      <c r="C144" s="112"/>
      <c r="D144" s="112"/>
      <c r="E144" s="112"/>
      <c r="F144" s="112"/>
      <c r="G144" s="112"/>
      <c r="H144" s="112"/>
      <c r="I144" s="112"/>
      <c r="J144" s="112"/>
      <c r="K144" s="112"/>
      <c r="L144" s="112"/>
      <c r="M144" s="112"/>
    </row>
    <row r="145" spans="2:13" ht="16.5" customHeight="1">
      <c r="B145" s="112"/>
      <c r="C145" s="112"/>
      <c r="D145" s="112"/>
      <c r="E145" s="112"/>
      <c r="F145" s="112"/>
      <c r="G145" s="112"/>
      <c r="H145" s="112"/>
      <c r="I145" s="112"/>
      <c r="J145" s="112"/>
      <c r="K145" s="112"/>
      <c r="L145" s="112"/>
      <c r="M145" s="112"/>
    </row>
    <row r="146" spans="2:13" ht="16.5" customHeight="1">
      <c r="B146" s="112"/>
      <c r="C146" s="112"/>
      <c r="D146" s="112"/>
      <c r="E146" s="112"/>
      <c r="F146" s="112"/>
      <c r="G146" s="112"/>
      <c r="H146" s="112"/>
      <c r="I146" s="112"/>
      <c r="J146" s="112"/>
      <c r="K146" s="112"/>
      <c r="L146" s="112"/>
      <c r="M146" s="112"/>
    </row>
    <row r="147" spans="2:13" ht="16.5" customHeight="1">
      <c r="B147" s="112"/>
      <c r="C147" s="112"/>
      <c r="D147" s="112"/>
      <c r="E147" s="112"/>
      <c r="F147" s="112"/>
      <c r="G147" s="112"/>
      <c r="H147" s="112"/>
      <c r="I147" s="112"/>
      <c r="J147" s="112"/>
      <c r="K147" s="112"/>
      <c r="L147" s="112"/>
      <c r="M147" s="112"/>
    </row>
    <row r="148" spans="2:13" ht="16.5" customHeight="1">
      <c r="B148" s="112"/>
      <c r="C148" s="112"/>
      <c r="D148" s="112"/>
      <c r="E148" s="112"/>
      <c r="F148" s="112"/>
      <c r="G148" s="112"/>
      <c r="H148" s="112"/>
      <c r="I148" s="112"/>
      <c r="J148" s="112"/>
      <c r="K148" s="112"/>
      <c r="L148" s="112"/>
      <c r="M148" s="112"/>
    </row>
    <row r="149" spans="2:13" ht="16.5" customHeight="1">
      <c r="B149" s="112"/>
      <c r="C149" s="112"/>
      <c r="D149" s="112"/>
      <c r="E149" s="112"/>
      <c r="F149" s="112"/>
      <c r="G149" s="112"/>
      <c r="H149" s="112"/>
      <c r="I149" s="112"/>
      <c r="J149" s="112"/>
      <c r="K149" s="112"/>
      <c r="L149" s="112"/>
      <c r="M149" s="112"/>
    </row>
    <row r="150" spans="2:13" ht="16.5" customHeight="1">
      <c r="B150" s="112"/>
      <c r="C150" s="112"/>
      <c r="D150" s="112"/>
      <c r="E150" s="112"/>
      <c r="F150" s="112"/>
      <c r="G150" s="112"/>
      <c r="H150" s="112"/>
      <c r="I150" s="112"/>
      <c r="J150" s="112"/>
      <c r="K150" s="112"/>
      <c r="L150" s="112"/>
      <c r="M150" s="112"/>
    </row>
    <row r="151" spans="2:13" ht="16.5" customHeight="1">
      <c r="B151" s="112"/>
      <c r="C151" s="112"/>
      <c r="D151" s="112"/>
      <c r="E151" s="112"/>
      <c r="F151" s="112"/>
      <c r="G151" s="112"/>
      <c r="H151" s="112"/>
      <c r="I151" s="112"/>
      <c r="J151" s="112"/>
      <c r="K151" s="112"/>
      <c r="L151" s="112"/>
      <c r="M151" s="112"/>
    </row>
    <row r="152" spans="2:13" ht="16.5" customHeight="1">
      <c r="B152" s="112"/>
      <c r="C152" s="112"/>
      <c r="D152" s="112"/>
      <c r="E152" s="112"/>
      <c r="F152" s="112"/>
      <c r="G152" s="112"/>
      <c r="H152" s="112"/>
      <c r="I152" s="112"/>
      <c r="J152" s="112"/>
      <c r="K152" s="112"/>
      <c r="L152" s="112"/>
      <c r="M152" s="112"/>
    </row>
    <row r="153" spans="2:13" ht="16.5" customHeight="1">
      <c r="B153" s="112"/>
      <c r="C153" s="112"/>
      <c r="D153" s="112"/>
      <c r="E153" s="112"/>
      <c r="F153" s="112"/>
      <c r="G153" s="112"/>
      <c r="H153" s="112"/>
      <c r="I153" s="112"/>
      <c r="J153" s="112"/>
      <c r="K153" s="112"/>
      <c r="L153" s="112"/>
      <c r="M153" s="112"/>
    </row>
    <row r="154" spans="2:13" ht="16.5" customHeight="1">
      <c r="B154" s="112"/>
      <c r="C154" s="112"/>
      <c r="D154" s="112"/>
      <c r="E154" s="112"/>
      <c r="F154" s="112"/>
      <c r="G154" s="112"/>
      <c r="H154" s="112"/>
      <c r="I154" s="112"/>
      <c r="J154" s="112"/>
      <c r="K154" s="112"/>
      <c r="L154" s="112"/>
      <c r="M154" s="112"/>
    </row>
    <row r="155" spans="2:13" ht="16.5" customHeight="1">
      <c r="B155" s="112"/>
      <c r="C155" s="112"/>
      <c r="D155" s="112"/>
      <c r="E155" s="112"/>
      <c r="F155" s="112"/>
      <c r="G155" s="112"/>
      <c r="H155" s="112"/>
      <c r="I155" s="112"/>
      <c r="J155" s="112"/>
      <c r="K155" s="112"/>
      <c r="L155" s="112"/>
      <c r="M155" s="112"/>
    </row>
    <row r="156" spans="2:13" ht="16.5" customHeight="1">
      <c r="B156" s="112"/>
      <c r="C156" s="112"/>
      <c r="D156" s="112"/>
      <c r="E156" s="112"/>
      <c r="F156" s="112"/>
      <c r="G156" s="112"/>
      <c r="H156" s="112"/>
      <c r="I156" s="112"/>
      <c r="J156" s="112"/>
      <c r="K156" s="112"/>
      <c r="L156" s="112"/>
      <c r="M156" s="112"/>
    </row>
    <row r="157" spans="2:13" ht="16.5" customHeight="1">
      <c r="B157" s="112"/>
      <c r="C157" s="112"/>
      <c r="D157" s="112"/>
      <c r="E157" s="112"/>
      <c r="F157" s="112"/>
      <c r="G157" s="112"/>
      <c r="H157" s="112"/>
      <c r="I157" s="112"/>
      <c r="J157" s="112"/>
      <c r="K157" s="112"/>
      <c r="L157" s="112"/>
      <c r="M157" s="112"/>
    </row>
    <row r="158" spans="2:13" ht="16.5" customHeight="1">
      <c r="B158" s="112"/>
      <c r="C158" s="112"/>
      <c r="D158" s="112"/>
      <c r="E158" s="112"/>
      <c r="F158" s="112"/>
      <c r="G158" s="112"/>
      <c r="H158" s="112"/>
      <c r="I158" s="112"/>
      <c r="J158" s="112"/>
      <c r="K158" s="112"/>
      <c r="L158" s="112"/>
      <c r="M158" s="112"/>
    </row>
    <row r="159" spans="2:13" ht="16.5" customHeight="1">
      <c r="B159" s="112"/>
      <c r="C159" s="112"/>
      <c r="D159" s="112"/>
      <c r="E159" s="112"/>
      <c r="F159" s="112"/>
      <c r="G159" s="112"/>
      <c r="H159" s="112"/>
      <c r="I159" s="112"/>
      <c r="J159" s="112"/>
      <c r="K159" s="112"/>
      <c r="L159" s="112"/>
      <c r="M159" s="112"/>
    </row>
    <row r="160" spans="2:13" ht="16.5" customHeight="1">
      <c r="B160" s="112"/>
      <c r="C160" s="112"/>
      <c r="D160" s="112"/>
      <c r="E160" s="112"/>
      <c r="F160" s="112"/>
      <c r="G160" s="112"/>
      <c r="H160" s="112"/>
      <c r="I160" s="112"/>
      <c r="J160" s="112"/>
      <c r="K160" s="112"/>
      <c r="L160" s="112"/>
      <c r="M160" s="112"/>
    </row>
    <row r="161" spans="2:13" ht="16.5" customHeight="1">
      <c r="B161" s="112"/>
      <c r="C161" s="112"/>
      <c r="D161" s="112"/>
      <c r="E161" s="112"/>
      <c r="F161" s="112"/>
      <c r="G161" s="112"/>
      <c r="H161" s="112"/>
      <c r="I161" s="112"/>
      <c r="J161" s="112"/>
      <c r="K161" s="112"/>
      <c r="L161" s="112"/>
      <c r="M161" s="112"/>
    </row>
    <row r="162" spans="2:13" ht="16.5" customHeight="1">
      <c r="B162" s="112"/>
      <c r="C162" s="112"/>
      <c r="D162" s="112"/>
      <c r="E162" s="112"/>
      <c r="F162" s="112"/>
      <c r="G162" s="112"/>
      <c r="H162" s="112"/>
      <c r="I162" s="112"/>
      <c r="J162" s="112"/>
      <c r="K162" s="112"/>
      <c r="L162" s="112"/>
      <c r="M162" s="112"/>
    </row>
    <row r="163" spans="2:13" ht="16.5" customHeight="1">
      <c r="B163" s="112"/>
      <c r="C163" s="112"/>
      <c r="D163" s="112"/>
      <c r="E163" s="112"/>
      <c r="F163" s="112"/>
      <c r="G163" s="112"/>
      <c r="H163" s="112"/>
      <c r="I163" s="112"/>
      <c r="J163" s="112"/>
      <c r="K163" s="112"/>
      <c r="L163" s="112"/>
      <c r="M163" s="112"/>
    </row>
    <row r="164" spans="2:13" ht="16.5" customHeight="1">
      <c r="B164" s="112"/>
      <c r="C164" s="112"/>
      <c r="D164" s="112"/>
      <c r="E164" s="112"/>
      <c r="F164" s="112"/>
      <c r="G164" s="112"/>
      <c r="H164" s="112"/>
      <c r="I164" s="112"/>
      <c r="J164" s="112"/>
      <c r="K164" s="112"/>
      <c r="L164" s="112"/>
      <c r="M164" s="112"/>
    </row>
    <row r="165" spans="2:13" ht="16.5" customHeight="1">
      <c r="B165" s="112"/>
      <c r="C165" s="112"/>
      <c r="D165" s="112"/>
      <c r="E165" s="112"/>
      <c r="F165" s="112"/>
      <c r="G165" s="112"/>
      <c r="H165" s="112"/>
      <c r="I165" s="112"/>
      <c r="J165" s="112"/>
      <c r="K165" s="112"/>
      <c r="L165" s="112"/>
      <c r="M165" s="112"/>
    </row>
    <row r="166" spans="2:13" ht="16.5" customHeight="1">
      <c r="B166" s="112"/>
      <c r="C166" s="112"/>
      <c r="D166" s="112"/>
      <c r="E166" s="112"/>
      <c r="F166" s="112"/>
      <c r="G166" s="112"/>
      <c r="H166" s="112"/>
      <c r="I166" s="112"/>
      <c r="J166" s="112"/>
      <c r="K166" s="112"/>
      <c r="L166" s="112"/>
      <c r="M166" s="112"/>
    </row>
    <row r="167" spans="2:13" ht="16.5" customHeight="1">
      <c r="B167" s="112"/>
      <c r="C167" s="112"/>
      <c r="D167" s="112"/>
      <c r="E167" s="112"/>
      <c r="F167" s="112"/>
      <c r="G167" s="112"/>
      <c r="H167" s="112"/>
      <c r="I167" s="112"/>
      <c r="J167" s="112"/>
      <c r="K167" s="112"/>
      <c r="L167" s="112"/>
      <c r="M167" s="112"/>
    </row>
    <row r="168" spans="2:13" ht="16.5" customHeight="1">
      <c r="B168" s="112"/>
      <c r="C168" s="112"/>
      <c r="D168" s="112"/>
      <c r="E168" s="112"/>
      <c r="F168" s="112"/>
      <c r="G168" s="112"/>
      <c r="H168" s="112"/>
      <c r="I168" s="112"/>
      <c r="J168" s="112"/>
      <c r="K168" s="112"/>
      <c r="L168" s="112"/>
      <c r="M168" s="112"/>
    </row>
    <row r="169" spans="2:13" ht="16.5" customHeight="1">
      <c r="B169" s="112"/>
      <c r="C169" s="112"/>
      <c r="D169" s="112"/>
      <c r="E169" s="112"/>
      <c r="F169" s="112"/>
      <c r="G169" s="112"/>
      <c r="H169" s="112"/>
      <c r="I169" s="112"/>
      <c r="J169" s="112"/>
      <c r="K169" s="112"/>
      <c r="L169" s="112"/>
      <c r="M169" s="112"/>
    </row>
    <row r="170" spans="2:13" ht="16.5" customHeight="1">
      <c r="B170" s="112"/>
      <c r="C170" s="112"/>
      <c r="D170" s="112"/>
      <c r="E170" s="112"/>
      <c r="F170" s="112"/>
      <c r="G170" s="112"/>
      <c r="H170" s="112"/>
      <c r="I170" s="112"/>
      <c r="J170" s="112"/>
      <c r="K170" s="112"/>
      <c r="L170" s="112"/>
      <c r="M170" s="112"/>
    </row>
    <row r="171" spans="2:13" ht="16.5" customHeight="1">
      <c r="B171" s="112"/>
      <c r="C171" s="112"/>
      <c r="D171" s="112"/>
      <c r="E171" s="112"/>
      <c r="F171" s="112"/>
      <c r="G171" s="112"/>
      <c r="H171" s="112"/>
      <c r="I171" s="112"/>
      <c r="J171" s="112"/>
      <c r="K171" s="112"/>
      <c r="L171" s="112"/>
      <c r="M171" s="112"/>
    </row>
    <row r="172" spans="2:13" ht="16.5" customHeight="1">
      <c r="B172" s="112"/>
      <c r="C172" s="112"/>
      <c r="D172" s="112"/>
      <c r="E172" s="112"/>
      <c r="F172" s="112"/>
      <c r="G172" s="112"/>
      <c r="H172" s="112"/>
      <c r="I172" s="112"/>
      <c r="J172" s="112"/>
      <c r="K172" s="112"/>
      <c r="L172" s="112"/>
      <c r="M172" s="112"/>
    </row>
    <row r="173" spans="2:13" ht="16.5" customHeight="1">
      <c r="B173" s="112"/>
      <c r="C173" s="112"/>
      <c r="D173" s="112"/>
      <c r="E173" s="112"/>
      <c r="F173" s="112"/>
      <c r="G173" s="112"/>
      <c r="H173" s="112"/>
      <c r="I173" s="112"/>
      <c r="J173" s="112"/>
      <c r="K173" s="112"/>
      <c r="L173" s="112"/>
      <c r="M173" s="112"/>
    </row>
    <row r="174" spans="2:13" ht="16.5" customHeight="1">
      <c r="B174" s="112"/>
      <c r="C174" s="112"/>
      <c r="D174" s="112"/>
      <c r="E174" s="112"/>
      <c r="F174" s="112"/>
      <c r="G174" s="112"/>
      <c r="H174" s="112"/>
      <c r="I174" s="112"/>
      <c r="J174" s="112"/>
      <c r="K174" s="112"/>
      <c r="L174" s="112"/>
      <c r="M174" s="112"/>
    </row>
    <row r="175" spans="2:13" ht="16.5" customHeight="1">
      <c r="B175" s="112"/>
      <c r="C175" s="112"/>
      <c r="D175" s="112"/>
      <c r="E175" s="112"/>
      <c r="F175" s="112"/>
      <c r="G175" s="112"/>
      <c r="H175" s="112"/>
      <c r="I175" s="112"/>
      <c r="J175" s="112"/>
      <c r="K175" s="112"/>
      <c r="L175" s="112"/>
      <c r="M175" s="112"/>
    </row>
    <row r="176" spans="2:13" ht="16.5" customHeight="1">
      <c r="B176" s="112"/>
      <c r="C176" s="112"/>
      <c r="D176" s="112"/>
      <c r="E176" s="112"/>
      <c r="F176" s="112"/>
      <c r="G176" s="112"/>
      <c r="H176" s="112"/>
      <c r="I176" s="112"/>
      <c r="J176" s="112"/>
      <c r="K176" s="112"/>
      <c r="L176" s="112"/>
      <c r="M176" s="112"/>
    </row>
    <row r="177" spans="2:13" ht="16.5" customHeight="1">
      <c r="B177" s="112"/>
      <c r="C177" s="112"/>
      <c r="D177" s="112"/>
      <c r="E177" s="112"/>
      <c r="F177" s="112"/>
      <c r="G177" s="112"/>
      <c r="H177" s="112"/>
      <c r="I177" s="112"/>
      <c r="J177" s="112"/>
      <c r="K177" s="112"/>
      <c r="L177" s="112"/>
      <c r="M177" s="112"/>
    </row>
    <row r="178" spans="2:13" ht="16.5" customHeight="1">
      <c r="B178" s="112"/>
      <c r="C178" s="112"/>
      <c r="D178" s="112"/>
      <c r="E178" s="112"/>
      <c r="F178" s="112"/>
      <c r="G178" s="112"/>
      <c r="H178" s="112"/>
      <c r="I178" s="112"/>
      <c r="J178" s="112"/>
      <c r="K178" s="112"/>
      <c r="L178" s="112"/>
      <c r="M178" s="112"/>
    </row>
    <row r="179" spans="2:13" ht="16.5" customHeight="1">
      <c r="B179" s="112"/>
      <c r="C179" s="112"/>
      <c r="D179" s="112"/>
      <c r="E179" s="112"/>
      <c r="F179" s="112"/>
      <c r="G179" s="112"/>
      <c r="H179" s="112"/>
      <c r="I179" s="112"/>
      <c r="J179" s="112"/>
      <c r="K179" s="112"/>
      <c r="L179" s="112"/>
      <c r="M179" s="112"/>
    </row>
    <row r="180" spans="2:13" ht="16.5" customHeight="1">
      <c r="B180" s="112"/>
      <c r="C180" s="112"/>
      <c r="D180" s="112"/>
      <c r="E180" s="112"/>
      <c r="F180" s="112"/>
      <c r="G180" s="112"/>
      <c r="H180" s="112"/>
      <c r="I180" s="112"/>
      <c r="J180" s="112"/>
      <c r="K180" s="112"/>
      <c r="L180" s="112"/>
      <c r="M180" s="112"/>
    </row>
    <row r="181" spans="2:13" ht="16.5" customHeight="1">
      <c r="B181" s="112"/>
      <c r="C181" s="112"/>
      <c r="D181" s="112"/>
      <c r="E181" s="112"/>
      <c r="F181" s="112"/>
      <c r="G181" s="112"/>
      <c r="H181" s="112"/>
      <c r="I181" s="112"/>
      <c r="J181" s="112"/>
      <c r="K181" s="112"/>
      <c r="L181" s="112"/>
      <c r="M181" s="112"/>
    </row>
    <row r="182" spans="2:13" ht="16.5" customHeight="1">
      <c r="B182" s="112"/>
      <c r="C182" s="112"/>
      <c r="D182" s="112"/>
      <c r="E182" s="112"/>
      <c r="F182" s="112"/>
      <c r="G182" s="112"/>
      <c r="H182" s="112"/>
      <c r="I182" s="112"/>
      <c r="J182" s="112"/>
      <c r="K182" s="112"/>
      <c r="L182" s="112"/>
      <c r="M182" s="112"/>
    </row>
    <row r="183" spans="2:13" ht="16.5" customHeight="1">
      <c r="B183" s="112"/>
      <c r="C183" s="112"/>
      <c r="D183" s="112"/>
      <c r="E183" s="112"/>
      <c r="F183" s="112"/>
      <c r="G183" s="112"/>
      <c r="H183" s="112"/>
      <c r="I183" s="112"/>
      <c r="J183" s="112"/>
      <c r="K183" s="112"/>
      <c r="L183" s="112"/>
      <c r="M183" s="112"/>
    </row>
    <row r="184" spans="2:13" ht="16.5" customHeight="1">
      <c r="B184" s="112"/>
      <c r="C184" s="112"/>
      <c r="D184" s="112"/>
      <c r="E184" s="112"/>
      <c r="F184" s="112"/>
      <c r="G184" s="112"/>
      <c r="H184" s="112"/>
      <c r="I184" s="112"/>
      <c r="J184" s="112"/>
      <c r="K184" s="112"/>
      <c r="L184" s="112"/>
      <c r="M184" s="112"/>
    </row>
    <row r="185" spans="2:13" ht="16.5" customHeight="1">
      <c r="B185" s="112"/>
      <c r="C185" s="112"/>
      <c r="D185" s="112"/>
      <c r="E185" s="112"/>
      <c r="F185" s="112"/>
      <c r="G185" s="112"/>
      <c r="H185" s="112"/>
      <c r="I185" s="112"/>
      <c r="J185" s="112"/>
      <c r="K185" s="112"/>
      <c r="L185" s="112"/>
      <c r="M185" s="112"/>
    </row>
    <row r="186" spans="2:13" ht="16.5" customHeight="1">
      <c r="B186" s="112"/>
      <c r="C186" s="112"/>
      <c r="D186" s="112"/>
      <c r="E186" s="112"/>
      <c r="F186" s="112"/>
      <c r="G186" s="112"/>
      <c r="H186" s="112"/>
      <c r="I186" s="112"/>
      <c r="J186" s="112"/>
      <c r="K186" s="112"/>
      <c r="L186" s="112"/>
      <c r="M186" s="112"/>
    </row>
    <row r="187" spans="2:13" ht="16.5" customHeight="1">
      <c r="B187" s="112"/>
      <c r="C187" s="112"/>
      <c r="D187" s="112"/>
      <c r="E187" s="112"/>
      <c r="F187" s="112"/>
      <c r="G187" s="112"/>
      <c r="H187" s="112"/>
      <c r="I187" s="112"/>
      <c r="J187" s="112"/>
      <c r="K187" s="112"/>
      <c r="L187" s="112"/>
      <c r="M187" s="112"/>
    </row>
    <row r="188" spans="2:13" ht="16.5" customHeight="1">
      <c r="B188" s="112"/>
      <c r="C188" s="112"/>
      <c r="D188" s="112"/>
      <c r="E188" s="112"/>
      <c r="F188" s="112"/>
      <c r="G188" s="112"/>
      <c r="H188" s="112"/>
      <c r="I188" s="112"/>
      <c r="J188" s="112"/>
      <c r="K188" s="112"/>
      <c r="L188" s="112"/>
      <c r="M188" s="112"/>
    </row>
    <row r="189" spans="2:13" ht="16.5" customHeight="1">
      <c r="B189" s="112"/>
      <c r="C189" s="112"/>
      <c r="D189" s="112"/>
      <c r="E189" s="112"/>
      <c r="F189" s="112"/>
      <c r="G189" s="112"/>
      <c r="H189" s="112"/>
      <c r="I189" s="112"/>
      <c r="J189" s="112"/>
      <c r="K189" s="112"/>
      <c r="L189" s="112"/>
      <c r="M189" s="112"/>
    </row>
    <row r="190" spans="1:2" ht="16.5" customHeight="1">
      <c r="A190" s="110"/>
      <c r="B190" s="111"/>
    </row>
    <row r="191" spans="1:2" ht="16.5" customHeight="1">
      <c r="A191" s="110"/>
      <c r="B191" s="111"/>
    </row>
    <row r="192" spans="1:2" ht="16.5" customHeight="1">
      <c r="A192" s="110"/>
      <c r="B192" s="111"/>
    </row>
    <row r="193" spans="1:2" ht="16.5" customHeight="1">
      <c r="A193" s="110"/>
      <c r="B193" s="111"/>
    </row>
    <row r="194" spans="1:2" ht="16.5" customHeight="1">
      <c r="A194" s="110"/>
      <c r="B194" s="111"/>
    </row>
    <row r="195" spans="1:2" ht="16.5" customHeight="1">
      <c r="A195" s="110"/>
      <c r="B195" s="111"/>
    </row>
    <row r="196" spans="1:2" ht="16.5" customHeight="1">
      <c r="A196" s="110"/>
      <c r="B196" s="111"/>
    </row>
    <row r="197" spans="1:2" ht="16.5" customHeight="1">
      <c r="A197" s="110"/>
      <c r="B197" s="111"/>
    </row>
    <row r="198" spans="1:2" ht="16.5" customHeight="1">
      <c r="A198" s="110"/>
      <c r="B198" s="111"/>
    </row>
    <row r="199" spans="1:2" ht="16.5" customHeight="1">
      <c r="A199" s="110"/>
      <c r="B199" s="111"/>
    </row>
    <row r="200" spans="1:2" ht="16.5" customHeight="1">
      <c r="A200" s="110"/>
      <c r="B200" s="111"/>
    </row>
    <row r="201" spans="1:2" ht="16.5" customHeight="1">
      <c r="A201" s="110"/>
      <c r="B201" s="111"/>
    </row>
    <row r="202" spans="1:2" ht="16.5" customHeight="1">
      <c r="A202" s="110"/>
      <c r="B202" s="111"/>
    </row>
    <row r="203" spans="1:2" ht="16.5" customHeight="1">
      <c r="A203" s="110"/>
      <c r="B203" s="111"/>
    </row>
    <row r="204" spans="1:2" ht="16.5" customHeight="1">
      <c r="A204" s="110"/>
      <c r="B204" s="111"/>
    </row>
    <row r="205" spans="1:2" ht="16.5" customHeight="1">
      <c r="A205" s="110"/>
      <c r="B205" s="111"/>
    </row>
    <row r="206" spans="1:2" ht="16.5" customHeight="1">
      <c r="A206" s="110"/>
      <c r="B206" s="111"/>
    </row>
    <row r="207" spans="1:2" ht="16.5" customHeight="1">
      <c r="A207" s="110"/>
      <c r="B207" s="111"/>
    </row>
    <row r="208" spans="1:2" ht="16.5" customHeight="1">
      <c r="A208" s="110"/>
      <c r="B208" s="111"/>
    </row>
    <row r="209" spans="1:2" ht="16.5" customHeight="1">
      <c r="A209" s="110"/>
      <c r="B209" s="111"/>
    </row>
    <row r="210" spans="1:2" ht="16.5" customHeight="1">
      <c r="A210" s="110"/>
      <c r="B210" s="111"/>
    </row>
    <row r="211" spans="1:2" ht="16.5" customHeight="1">
      <c r="A211" s="110"/>
      <c r="B211" s="111"/>
    </row>
    <row r="212" spans="1:2" ht="16.5" customHeight="1">
      <c r="A212" s="110"/>
      <c r="B212" s="111"/>
    </row>
    <row r="213" spans="1:2" ht="16.5" customHeight="1">
      <c r="A213" s="110"/>
      <c r="B213" s="111"/>
    </row>
    <row r="214" spans="1:2" ht="16.5" customHeight="1">
      <c r="A214" s="110"/>
      <c r="B214" s="111"/>
    </row>
    <row r="215" spans="1:2" ht="16.5" customHeight="1">
      <c r="A215" s="110"/>
      <c r="B215" s="111"/>
    </row>
    <row r="216" spans="1:2" ht="16.5" customHeight="1">
      <c r="A216" s="110"/>
      <c r="B216" s="111"/>
    </row>
    <row r="217" spans="1:2" ht="16.5" customHeight="1">
      <c r="A217" s="110"/>
      <c r="B217" s="111"/>
    </row>
    <row r="218" spans="1:2" ht="16.5" customHeight="1">
      <c r="A218" s="110"/>
      <c r="B218" s="111"/>
    </row>
    <row r="219" spans="1:2" ht="16.5" customHeight="1">
      <c r="A219" s="110"/>
      <c r="B219" s="111"/>
    </row>
    <row r="220" spans="1:2" ht="16.5" customHeight="1">
      <c r="A220" s="110"/>
      <c r="B220" s="111"/>
    </row>
    <row r="221" spans="1:2" ht="16.5" customHeight="1">
      <c r="A221" s="110"/>
      <c r="B221" s="111"/>
    </row>
    <row r="222" spans="1:2" ht="16.5" customHeight="1">
      <c r="A222" s="110"/>
      <c r="B222" s="111"/>
    </row>
    <row r="223" spans="1:2" ht="16.5" customHeight="1">
      <c r="A223" s="110"/>
      <c r="B223" s="111"/>
    </row>
    <row r="224" spans="1:2" ht="16.5" customHeight="1">
      <c r="A224" s="110"/>
      <c r="B224" s="111"/>
    </row>
    <row r="225" spans="1:2" ht="16.5" customHeight="1">
      <c r="A225" s="110"/>
      <c r="B225" s="111"/>
    </row>
    <row r="226" spans="1:2" ht="16.5" customHeight="1">
      <c r="A226" s="110"/>
      <c r="B226" s="111"/>
    </row>
    <row r="227" spans="1:2" ht="16.5" customHeight="1">
      <c r="A227" s="110"/>
      <c r="B227" s="111"/>
    </row>
    <row r="228" spans="1:2" ht="16.5" customHeight="1">
      <c r="A228" s="110"/>
      <c r="B228" s="111"/>
    </row>
    <row r="229" spans="1:2" ht="16.5" customHeight="1">
      <c r="A229" s="110"/>
      <c r="B229" s="111"/>
    </row>
    <row r="230" spans="1:2" ht="16.5" customHeight="1">
      <c r="A230" s="110"/>
      <c r="B230" s="111"/>
    </row>
    <row r="231" spans="1:2" ht="16.5" customHeight="1">
      <c r="A231" s="110"/>
      <c r="B231" s="111"/>
    </row>
    <row r="232" spans="1:2" ht="16.5" customHeight="1">
      <c r="A232" s="110"/>
      <c r="B232" s="111"/>
    </row>
    <row r="233" spans="1:2" ht="16.5" customHeight="1">
      <c r="A233" s="110"/>
      <c r="B233" s="111"/>
    </row>
    <row r="234" spans="1:2" ht="16.5" customHeight="1">
      <c r="A234" s="110"/>
      <c r="B234" s="111"/>
    </row>
    <row r="235" spans="1:2" ht="16.5" customHeight="1">
      <c r="A235" s="110"/>
      <c r="B235" s="111"/>
    </row>
    <row r="236" spans="1:2" ht="16.5" customHeight="1">
      <c r="A236" s="110"/>
      <c r="B236" s="111"/>
    </row>
    <row r="237" spans="1:2" ht="16.5" customHeight="1">
      <c r="A237" s="110"/>
      <c r="B237" s="111"/>
    </row>
    <row r="238" spans="1:2" ht="16.5" customHeight="1">
      <c r="A238" s="110"/>
      <c r="B238" s="111"/>
    </row>
    <row r="239" spans="1:2" ht="16.5" customHeight="1">
      <c r="A239" s="110"/>
      <c r="B239" s="111"/>
    </row>
    <row r="240" spans="1:2" ht="16.5" customHeight="1">
      <c r="A240" s="110"/>
      <c r="B240" s="111"/>
    </row>
    <row r="241" spans="1:2" ht="16.5" customHeight="1">
      <c r="A241" s="110"/>
      <c r="B241" s="111"/>
    </row>
    <row r="242" spans="1:2" ht="16.5" customHeight="1">
      <c r="A242" s="110"/>
      <c r="B242" s="111"/>
    </row>
    <row r="243" spans="1:2" ht="16.5" customHeight="1">
      <c r="A243" s="110"/>
      <c r="B243" s="111"/>
    </row>
    <row r="244" spans="1:2" ht="16.5" customHeight="1">
      <c r="A244" s="110"/>
      <c r="B244" s="111"/>
    </row>
    <row r="245" spans="1:2" ht="16.5" customHeight="1">
      <c r="A245" s="110"/>
      <c r="B245" s="111"/>
    </row>
    <row r="246" spans="1:2" ht="16.5" customHeight="1">
      <c r="A246" s="110"/>
      <c r="B246" s="111"/>
    </row>
    <row r="247" spans="1:2" ht="16.5" customHeight="1">
      <c r="A247" s="110"/>
      <c r="B247" s="111"/>
    </row>
    <row r="248" spans="1:2" ht="16.5" customHeight="1">
      <c r="A248" s="110"/>
      <c r="B248" s="111"/>
    </row>
    <row r="249" spans="1:2" ht="16.5" customHeight="1">
      <c r="A249" s="110"/>
      <c r="B249" s="111"/>
    </row>
    <row r="250" spans="1:2" ht="16.5" customHeight="1">
      <c r="A250" s="110"/>
      <c r="B250" s="111"/>
    </row>
    <row r="251" spans="1:2" ht="16.5" customHeight="1">
      <c r="A251" s="110"/>
      <c r="B251" s="111"/>
    </row>
    <row r="252" spans="1:2" ht="16.5" customHeight="1">
      <c r="A252" s="110"/>
      <c r="B252" s="111"/>
    </row>
    <row r="253" spans="1:2" ht="16.5" customHeight="1">
      <c r="A253" s="110"/>
      <c r="B253" s="111"/>
    </row>
    <row r="254" spans="1:2" ht="16.5" customHeight="1">
      <c r="A254" s="110"/>
      <c r="B254" s="111"/>
    </row>
    <row r="255" spans="1:2" ht="16.5" customHeight="1">
      <c r="A255" s="110"/>
      <c r="B255" s="111"/>
    </row>
    <row r="256" spans="1:2" ht="16.5" customHeight="1">
      <c r="A256" s="110"/>
      <c r="B256" s="111"/>
    </row>
    <row r="257" spans="1:2" ht="16.5" customHeight="1">
      <c r="A257" s="110"/>
      <c r="B257" s="111"/>
    </row>
    <row r="258" spans="1:2" ht="16.5" customHeight="1">
      <c r="A258" s="110"/>
      <c r="B258" s="111"/>
    </row>
    <row r="259" spans="1:2" ht="16.5" customHeight="1">
      <c r="A259" s="110"/>
      <c r="B259" s="111"/>
    </row>
    <row r="260" spans="1:2" ht="16.5" customHeight="1">
      <c r="A260" s="110"/>
      <c r="B260" s="111"/>
    </row>
    <row r="261" spans="1:2" ht="16.5" customHeight="1">
      <c r="A261" s="110"/>
      <c r="B261" s="111"/>
    </row>
    <row r="262" spans="1:2" ht="16.5" customHeight="1">
      <c r="A262" s="110"/>
      <c r="B262" s="111"/>
    </row>
    <row r="263" spans="1:2" ht="16.5" customHeight="1">
      <c r="A263" s="110"/>
      <c r="B263" s="111"/>
    </row>
    <row r="264" spans="1:2" ht="16.5" customHeight="1">
      <c r="A264" s="110"/>
      <c r="B264" s="111"/>
    </row>
    <row r="265" spans="1:2" ht="16.5" customHeight="1">
      <c r="A265" s="110"/>
      <c r="B265" s="111"/>
    </row>
    <row r="266" spans="1:2" ht="16.5" customHeight="1">
      <c r="A266" s="110"/>
      <c r="B266" s="111"/>
    </row>
    <row r="267" spans="1:2" ht="16.5" customHeight="1">
      <c r="A267" s="110"/>
      <c r="B267" s="111"/>
    </row>
    <row r="268" spans="1:2" ht="16.5" customHeight="1">
      <c r="A268" s="110"/>
      <c r="B268" s="111"/>
    </row>
    <row r="269" spans="1:2" ht="16.5" customHeight="1">
      <c r="A269" s="110"/>
      <c r="B269" s="111"/>
    </row>
    <row r="270" spans="1:2" ht="16.5" customHeight="1">
      <c r="A270" s="110"/>
      <c r="B270" s="111"/>
    </row>
    <row r="271" spans="1:2" ht="16.5" customHeight="1">
      <c r="A271" s="110"/>
      <c r="B271" s="111"/>
    </row>
    <row r="272" spans="1:2" ht="16.5" customHeight="1">
      <c r="A272" s="110"/>
      <c r="B272" s="111"/>
    </row>
    <row r="273" spans="1:2" ht="16.5" customHeight="1">
      <c r="A273" s="110"/>
      <c r="B273" s="111"/>
    </row>
    <row r="274" spans="1:2" ht="16.5" customHeight="1">
      <c r="A274" s="110"/>
      <c r="B274" s="111"/>
    </row>
    <row r="275" spans="1:2" ht="16.5" customHeight="1">
      <c r="A275" s="110"/>
      <c r="B275" s="111"/>
    </row>
    <row r="276" spans="1:2" ht="16.5" customHeight="1">
      <c r="A276" s="110"/>
      <c r="B276" s="111"/>
    </row>
    <row r="277" spans="1:2" ht="16.5" customHeight="1">
      <c r="A277" s="110"/>
      <c r="B277" s="111"/>
    </row>
    <row r="278" spans="1:2" ht="16.5" customHeight="1">
      <c r="A278" s="110"/>
      <c r="B278" s="111"/>
    </row>
    <row r="279" spans="1:2" ht="16.5" customHeight="1">
      <c r="A279" s="110"/>
      <c r="B279" s="111"/>
    </row>
    <row r="280" spans="1:2" ht="16.5" customHeight="1">
      <c r="A280" s="110"/>
      <c r="B280" s="111"/>
    </row>
    <row r="281" spans="1:2" ht="16.5" customHeight="1">
      <c r="A281" s="110"/>
      <c r="B281" s="111"/>
    </row>
    <row r="282" spans="1:2" ht="16.5" customHeight="1">
      <c r="A282" s="110"/>
      <c r="B282" s="111"/>
    </row>
    <row r="283" spans="1:2" ht="16.5" customHeight="1">
      <c r="A283" s="110"/>
      <c r="B283" s="111"/>
    </row>
    <row r="284" spans="1:2" ht="16.5" customHeight="1">
      <c r="A284" s="110"/>
      <c r="B284" s="111"/>
    </row>
    <row r="285" spans="1:2" ht="16.5" customHeight="1">
      <c r="A285" s="110"/>
      <c r="B285" s="111"/>
    </row>
    <row r="286" spans="1:2" ht="16.5" customHeight="1">
      <c r="A286" s="110"/>
      <c r="B286" s="111"/>
    </row>
    <row r="287" spans="1:2" ht="16.5" customHeight="1">
      <c r="A287" s="110"/>
      <c r="B287" s="111"/>
    </row>
    <row r="288" spans="1:2" ht="16.5" customHeight="1">
      <c r="A288" s="110"/>
      <c r="B288" s="111"/>
    </row>
    <row r="289" spans="1:2" ht="16.5" customHeight="1">
      <c r="A289" s="110"/>
      <c r="B289" s="111"/>
    </row>
    <row r="290" spans="1:2" ht="16.5" customHeight="1">
      <c r="A290" s="110"/>
      <c r="B290" s="111"/>
    </row>
    <row r="291" spans="1:2" ht="16.5" customHeight="1">
      <c r="A291" s="110"/>
      <c r="B291" s="111"/>
    </row>
    <row r="292" spans="1:2" ht="16.5" customHeight="1">
      <c r="A292" s="110"/>
      <c r="B292" s="111"/>
    </row>
    <row r="293" spans="1:2" ht="16.5" customHeight="1">
      <c r="A293" s="110"/>
      <c r="B293" s="111"/>
    </row>
    <row r="294" spans="1:2" ht="16.5" customHeight="1">
      <c r="A294" s="110"/>
      <c r="B294" s="111"/>
    </row>
    <row r="295" spans="1:2" ht="16.5" customHeight="1">
      <c r="A295" s="110"/>
      <c r="B295" s="111"/>
    </row>
    <row r="296" spans="1:2" ht="16.5" customHeight="1">
      <c r="A296" s="110"/>
      <c r="B296" s="111"/>
    </row>
    <row r="297" spans="1:2" ht="16.5" customHeight="1">
      <c r="A297" s="110"/>
      <c r="B297" s="111"/>
    </row>
    <row r="298" spans="1:2" ht="16.5" customHeight="1">
      <c r="A298" s="110"/>
      <c r="B298" s="111"/>
    </row>
    <row r="299" spans="1:2" ht="16.5" customHeight="1">
      <c r="A299" s="110"/>
      <c r="B299" s="111"/>
    </row>
    <row r="300" spans="1:2" ht="16.5" customHeight="1">
      <c r="A300" s="110"/>
      <c r="B300" s="111"/>
    </row>
    <row r="301" spans="1:2" ht="16.5" customHeight="1">
      <c r="A301" s="110"/>
      <c r="B301" s="111"/>
    </row>
    <row r="302" spans="1:2" ht="16.5" customHeight="1">
      <c r="A302" s="110"/>
      <c r="B302" s="111"/>
    </row>
    <row r="303" spans="1:2" ht="16.5" customHeight="1">
      <c r="A303" s="110"/>
      <c r="B303" s="111"/>
    </row>
    <row r="304" spans="1:2" ht="16.5" customHeight="1">
      <c r="A304" s="110"/>
      <c r="B304" s="111"/>
    </row>
    <row r="305" spans="1:2" ht="16.5" customHeight="1">
      <c r="A305" s="110"/>
      <c r="B305" s="111"/>
    </row>
    <row r="306" spans="1:2" ht="16.5" customHeight="1">
      <c r="A306" s="110"/>
      <c r="B306" s="111"/>
    </row>
    <row r="307" spans="1:2" ht="16.5" customHeight="1">
      <c r="A307" s="110"/>
      <c r="B307" s="111"/>
    </row>
    <row r="308" spans="1:2" ht="16.5" customHeight="1">
      <c r="A308" s="110"/>
      <c r="B308" s="111"/>
    </row>
    <row r="309" spans="1:2" ht="16.5" customHeight="1">
      <c r="A309" s="110"/>
      <c r="B309" s="111"/>
    </row>
    <row r="310" spans="1:2" ht="16.5" customHeight="1">
      <c r="A310" s="110"/>
      <c r="B310" s="111"/>
    </row>
    <row r="311" spans="1:2" ht="16.5" customHeight="1">
      <c r="A311" s="110"/>
      <c r="B311" s="111"/>
    </row>
    <row r="312" spans="1:2" ht="16.5" customHeight="1">
      <c r="A312" s="110"/>
      <c r="B312" s="111"/>
    </row>
    <row r="313" spans="1:2" ht="16.5" customHeight="1">
      <c r="A313" s="110"/>
      <c r="B313" s="111"/>
    </row>
    <row r="314" spans="1:2" ht="16.5" customHeight="1">
      <c r="A314" s="110"/>
      <c r="B314" s="111"/>
    </row>
    <row r="315" spans="1:2" ht="16.5" customHeight="1">
      <c r="A315" s="110"/>
      <c r="B315" s="111"/>
    </row>
    <row r="316" spans="1:2" ht="16.5" customHeight="1">
      <c r="A316" s="110"/>
      <c r="B316" s="111"/>
    </row>
    <row r="317" spans="1:2" ht="16.5" customHeight="1">
      <c r="A317" s="110"/>
      <c r="B317" s="111"/>
    </row>
    <row r="318" spans="1:2" ht="16.5" customHeight="1">
      <c r="A318" s="110"/>
      <c r="B318" s="111"/>
    </row>
    <row r="319" spans="1:2" ht="16.5" customHeight="1" thickBot="1">
      <c r="A319" s="110"/>
      <c r="B319" s="111"/>
    </row>
  </sheetData>
  <sheetProtection/>
  <mergeCells count="17">
    <mergeCell ref="A14:A25"/>
    <mergeCell ref="A26:A32"/>
    <mergeCell ref="B30:B31"/>
    <mergeCell ref="A5:B5"/>
    <mergeCell ref="A6:A13"/>
    <mergeCell ref="B11:B12"/>
    <mergeCell ref="B7:B9"/>
    <mergeCell ref="B14:B21"/>
    <mergeCell ref="K2:M2"/>
    <mergeCell ref="A3:B4"/>
    <mergeCell ref="C3:C4"/>
    <mergeCell ref="D3:D4"/>
    <mergeCell ref="E3:E4"/>
    <mergeCell ref="F3:J3"/>
    <mergeCell ref="K3:K4"/>
    <mergeCell ref="L3:L4"/>
    <mergeCell ref="M3:M4"/>
  </mergeCells>
  <printOptions/>
  <pageMargins left="0.8267716535433072" right="0.1968503937007874" top="0.4724409448818898" bottom="0.1968503937007874" header="0.7086614173228347" footer="0.2362204724409449"/>
  <pageSetup firstPageNumber="47" useFirstPageNumber="1" horizontalDpi="600" verticalDpi="600" orientation="portrait" paperSize="9" scale="84" r:id="rId1"/>
  <headerFooter scaleWithDoc="0" alignWithMargins="0">
    <oddFooter>&amp;C&amp;12&amp;P</oddFooter>
  </headerFooter>
  <rowBreaks count="1" manualBreakCount="1">
    <brk id="25" max="12" man="1"/>
  </rowBreaks>
</worksheet>
</file>

<file path=xl/worksheets/sheet19.xml><?xml version="1.0" encoding="utf-8"?>
<worksheet xmlns="http://schemas.openxmlformats.org/spreadsheetml/2006/main" xmlns:r="http://schemas.openxmlformats.org/officeDocument/2006/relationships">
  <dimension ref="A1:P327"/>
  <sheetViews>
    <sheetView view="pageBreakPreview" zoomScale="110" zoomScaleNormal="110" zoomScaleSheetLayoutView="110" zoomScalePageLayoutView="0" workbookViewId="0" topLeftCell="A1">
      <selection activeCell="K13" sqref="K13"/>
    </sheetView>
  </sheetViews>
  <sheetFormatPr defaultColWidth="9.00390625" defaultRowHeight="19.5" customHeight="1"/>
  <cols>
    <col min="1" max="2" width="11.00390625" style="79" customWidth="1"/>
    <col min="3" max="3" width="7.75390625" style="79" customWidth="1"/>
    <col min="4" max="4" width="5.75390625" style="79" customWidth="1"/>
    <col min="5" max="5" width="6.375" style="113" customWidth="1"/>
    <col min="6" max="10" width="4.625" style="79" customWidth="1"/>
    <col min="11" max="11" width="5.625" style="79" customWidth="1"/>
    <col min="12" max="14" width="4.625" style="79" customWidth="1"/>
    <col min="15" max="15" width="8.00390625" style="79" customWidth="1"/>
    <col min="16" max="16" width="0.6171875" style="98" customWidth="1"/>
    <col min="17" max="16384" width="9.00390625" style="98" customWidth="1"/>
  </cols>
  <sheetData>
    <row r="1" spans="1:15" s="101" customFormat="1" ht="16.5" customHeight="1">
      <c r="A1" s="309" t="s">
        <v>286</v>
      </c>
      <c r="B1" s="230"/>
      <c r="C1" s="230"/>
      <c r="D1" s="230"/>
      <c r="E1" s="230"/>
      <c r="F1" s="235"/>
      <c r="G1" s="235"/>
      <c r="H1" s="235"/>
      <c r="I1" s="235"/>
      <c r="J1" s="235"/>
      <c r="K1" s="230"/>
      <c r="L1" s="235"/>
      <c r="M1" s="230"/>
      <c r="N1" s="310"/>
      <c r="O1" s="310"/>
    </row>
    <row r="2" spans="1:15" ht="19.5" customHeight="1" thickBot="1">
      <c r="A2" s="311" t="s">
        <v>575</v>
      </c>
      <c r="B2" s="312"/>
      <c r="C2" s="312"/>
      <c r="D2" s="374"/>
      <c r="E2" s="313"/>
      <c r="F2" s="374"/>
      <c r="G2" s="374"/>
      <c r="H2" s="374"/>
      <c r="I2" s="374"/>
      <c r="J2" s="374"/>
      <c r="K2" s="374"/>
      <c r="L2" s="374"/>
      <c r="M2" s="374"/>
      <c r="N2" s="374"/>
      <c r="O2" s="374"/>
    </row>
    <row r="3" spans="1:15" s="105" customFormat="1" ht="19.5" customHeight="1">
      <c r="A3" s="2334" t="s">
        <v>310</v>
      </c>
      <c r="B3" s="2335"/>
      <c r="C3" s="2338" t="s">
        <v>311</v>
      </c>
      <c r="D3" s="2349" t="s">
        <v>312</v>
      </c>
      <c r="E3" s="2340" t="s">
        <v>290</v>
      </c>
      <c r="F3" s="2342" t="s">
        <v>659</v>
      </c>
      <c r="G3" s="2342"/>
      <c r="H3" s="2342"/>
      <c r="I3" s="2342"/>
      <c r="J3" s="2343"/>
      <c r="K3" s="2340" t="s">
        <v>292</v>
      </c>
      <c r="L3" s="2342" t="s">
        <v>660</v>
      </c>
      <c r="M3" s="2342"/>
      <c r="N3" s="2343"/>
      <c r="O3" s="2345" t="s">
        <v>313</v>
      </c>
    </row>
    <row r="4" spans="1:15" s="105" customFormat="1" ht="116.25" customHeight="1" thickBot="1">
      <c r="A4" s="2336"/>
      <c r="B4" s="2337"/>
      <c r="C4" s="2339"/>
      <c r="D4" s="2344"/>
      <c r="E4" s="2341"/>
      <c r="F4" s="314" t="s">
        <v>314</v>
      </c>
      <c r="G4" s="314" t="s">
        <v>315</v>
      </c>
      <c r="H4" s="315" t="s">
        <v>574</v>
      </c>
      <c r="I4" s="316" t="s">
        <v>573</v>
      </c>
      <c r="J4" s="315" t="s">
        <v>572</v>
      </c>
      <c r="K4" s="2344"/>
      <c r="L4" s="316" t="s">
        <v>571</v>
      </c>
      <c r="M4" s="316" t="s">
        <v>657</v>
      </c>
      <c r="N4" s="316" t="s">
        <v>658</v>
      </c>
      <c r="O4" s="2346"/>
    </row>
    <row r="5" spans="1:15" s="105" customFormat="1" ht="27" customHeight="1" thickBot="1">
      <c r="A5" s="2347" t="s">
        <v>200</v>
      </c>
      <c r="B5" s="2348"/>
      <c r="C5" s="841">
        <f>COUNTA(C6:C9)</f>
        <v>4</v>
      </c>
      <c r="D5" s="842">
        <f aca="true" t="shared" si="0" ref="D5:O5">SUM(D6:D9)</f>
        <v>10</v>
      </c>
      <c r="E5" s="842">
        <f t="shared" si="0"/>
        <v>22</v>
      </c>
      <c r="F5" s="842">
        <f t="shared" si="0"/>
        <v>2</v>
      </c>
      <c r="G5" s="842">
        <f t="shared" si="0"/>
        <v>4</v>
      </c>
      <c r="H5" s="842">
        <f t="shared" si="0"/>
        <v>8</v>
      </c>
      <c r="I5" s="842">
        <f t="shared" si="0"/>
        <v>5</v>
      </c>
      <c r="J5" s="842">
        <f t="shared" si="0"/>
        <v>3</v>
      </c>
      <c r="K5" s="842">
        <f t="shared" si="0"/>
        <v>48</v>
      </c>
      <c r="L5" s="842">
        <f t="shared" si="0"/>
        <v>10</v>
      </c>
      <c r="M5" s="842">
        <f t="shared" si="0"/>
        <v>19</v>
      </c>
      <c r="N5" s="842">
        <f t="shared" si="0"/>
        <v>19</v>
      </c>
      <c r="O5" s="843">
        <f t="shared" si="0"/>
        <v>70</v>
      </c>
    </row>
    <row r="6" spans="1:16" s="115" customFormat="1" ht="27" customHeight="1" thickBot="1">
      <c r="A6" s="1455" t="s">
        <v>1398</v>
      </c>
      <c r="B6" s="1454" t="s">
        <v>1399</v>
      </c>
      <c r="C6" s="919" t="s">
        <v>316</v>
      </c>
      <c r="D6" s="847">
        <v>4</v>
      </c>
      <c r="E6" s="848">
        <f>SUM(F6:J6)</f>
        <v>14</v>
      </c>
      <c r="F6" s="847">
        <v>1</v>
      </c>
      <c r="G6" s="847">
        <v>3</v>
      </c>
      <c r="H6" s="849">
        <v>7</v>
      </c>
      <c r="I6" s="849">
        <v>3</v>
      </c>
      <c r="J6" s="849">
        <v>0</v>
      </c>
      <c r="K6" s="850">
        <f>SUM(L6:N6)</f>
        <v>11</v>
      </c>
      <c r="L6" s="849">
        <v>4</v>
      </c>
      <c r="M6" s="849">
        <v>6</v>
      </c>
      <c r="N6" s="849">
        <v>1</v>
      </c>
      <c r="O6" s="851">
        <f>SUM(E6,K6)</f>
        <v>25</v>
      </c>
      <c r="P6" s="114"/>
    </row>
    <row r="7" spans="1:16" s="115" customFormat="1" ht="27" customHeight="1">
      <c r="A7" s="2330" t="s">
        <v>194</v>
      </c>
      <c r="B7" s="2332" t="s">
        <v>103</v>
      </c>
      <c r="C7" s="920" t="s">
        <v>317</v>
      </c>
      <c r="D7" s="852">
        <v>5</v>
      </c>
      <c r="E7" s="853">
        <f>SUM(F7:J7)</f>
        <v>7</v>
      </c>
      <c r="F7" s="852">
        <v>1</v>
      </c>
      <c r="G7" s="852">
        <v>1</v>
      </c>
      <c r="H7" s="854">
        <v>1</v>
      </c>
      <c r="I7" s="854">
        <v>1</v>
      </c>
      <c r="J7" s="854">
        <v>3</v>
      </c>
      <c r="K7" s="852">
        <f>SUM(L7:N7)</f>
        <v>16</v>
      </c>
      <c r="L7" s="854">
        <v>5</v>
      </c>
      <c r="M7" s="854">
        <v>6</v>
      </c>
      <c r="N7" s="854">
        <v>5</v>
      </c>
      <c r="O7" s="855">
        <f>SUM(E7,K7)</f>
        <v>23</v>
      </c>
      <c r="P7" s="114"/>
    </row>
    <row r="8" spans="1:16" s="115" customFormat="1" ht="27" customHeight="1">
      <c r="A8" s="2330"/>
      <c r="B8" s="2333"/>
      <c r="C8" s="844" t="s">
        <v>318</v>
      </c>
      <c r="D8" s="816">
        <v>0</v>
      </c>
      <c r="E8" s="845">
        <f>SUM(F8:J8)</f>
        <v>0</v>
      </c>
      <c r="F8" s="816">
        <v>0</v>
      </c>
      <c r="G8" s="816">
        <v>0</v>
      </c>
      <c r="H8" s="817">
        <v>0</v>
      </c>
      <c r="I8" s="817">
        <v>0</v>
      </c>
      <c r="J8" s="817">
        <v>0</v>
      </c>
      <c r="K8" s="816">
        <f>SUM(L8:N8)</f>
        <v>11</v>
      </c>
      <c r="L8" s="817">
        <v>0</v>
      </c>
      <c r="M8" s="817">
        <v>3</v>
      </c>
      <c r="N8" s="817">
        <v>8</v>
      </c>
      <c r="O8" s="846">
        <f>SUM(E8,K8)</f>
        <v>11</v>
      </c>
      <c r="P8" s="114"/>
    </row>
    <row r="9" spans="1:16" s="115" customFormat="1" ht="27" customHeight="1" thickBot="1">
      <c r="A9" s="2331"/>
      <c r="B9" s="1136" t="s">
        <v>104</v>
      </c>
      <c r="C9" s="919" t="s">
        <v>319</v>
      </c>
      <c r="D9" s="847">
        <v>1</v>
      </c>
      <c r="E9" s="856">
        <f>SUM(F9:J9)</f>
        <v>1</v>
      </c>
      <c r="F9" s="847">
        <v>0</v>
      </c>
      <c r="G9" s="847">
        <v>0</v>
      </c>
      <c r="H9" s="849">
        <v>0</v>
      </c>
      <c r="I9" s="849">
        <v>1</v>
      </c>
      <c r="J9" s="849">
        <v>0</v>
      </c>
      <c r="K9" s="847">
        <f>SUM(L9:N9)</f>
        <v>10</v>
      </c>
      <c r="L9" s="849">
        <v>1</v>
      </c>
      <c r="M9" s="849">
        <v>4</v>
      </c>
      <c r="N9" s="849">
        <v>5</v>
      </c>
      <c r="O9" s="851">
        <f>SUM(E9,K9)</f>
        <v>11</v>
      </c>
      <c r="P9" s="114"/>
    </row>
    <row r="10" spans="1:16" s="115" customFormat="1" ht="24.75" customHeight="1">
      <c r="A10" s="116"/>
      <c r="B10" s="117"/>
      <c r="C10" s="118"/>
      <c r="D10" s="119"/>
      <c r="E10" s="118"/>
      <c r="F10" s="120"/>
      <c r="G10" s="120"/>
      <c r="H10" s="121"/>
      <c r="I10" s="121"/>
      <c r="J10" s="121"/>
      <c r="K10" s="119"/>
      <c r="L10" s="121"/>
      <c r="M10" s="121"/>
      <c r="N10" s="121"/>
      <c r="O10" s="122"/>
      <c r="P10" s="114"/>
    </row>
    <row r="11" spans="5:16" ht="19.5" customHeight="1">
      <c r="E11" s="123"/>
      <c r="O11" s="66"/>
      <c r="P11" s="101"/>
    </row>
    <row r="12" spans="1:16" ht="19.5" customHeight="1">
      <c r="A12" s="232"/>
      <c r="B12" s="233"/>
      <c r="C12" s="230"/>
      <c r="D12" s="230"/>
      <c r="E12" s="234"/>
      <c r="F12" s="235"/>
      <c r="G12" s="235"/>
      <c r="H12" s="235"/>
      <c r="I12" s="235"/>
      <c r="J12" s="100"/>
      <c r="K12" s="66"/>
      <c r="L12" s="100"/>
      <c r="M12" s="100"/>
      <c r="N12" s="100"/>
      <c r="O12" s="66"/>
      <c r="P12" s="101"/>
    </row>
    <row r="13" spans="1:16" ht="19.5" customHeight="1">
      <c r="A13" s="110"/>
      <c r="B13" s="111"/>
      <c r="C13" s="66"/>
      <c r="D13" s="66"/>
      <c r="E13" s="124"/>
      <c r="F13" s="100"/>
      <c r="G13" s="100"/>
      <c r="H13" s="100"/>
      <c r="I13" s="100"/>
      <c r="J13" s="100"/>
      <c r="K13" s="66"/>
      <c r="L13" s="100"/>
      <c r="M13" s="100"/>
      <c r="N13" s="100"/>
      <c r="O13" s="66"/>
      <c r="P13" s="101"/>
    </row>
    <row r="14" spans="1:16" ht="19.5" customHeight="1">
      <c r="A14" s="110"/>
      <c r="B14" s="111"/>
      <c r="C14" s="66"/>
      <c r="D14" s="66"/>
      <c r="E14" s="124"/>
      <c r="F14" s="100"/>
      <c r="G14" s="100"/>
      <c r="H14" s="100"/>
      <c r="I14" s="100"/>
      <c r="J14" s="100"/>
      <c r="K14" s="66"/>
      <c r="L14" s="100"/>
      <c r="M14" s="100"/>
      <c r="N14" s="100"/>
      <c r="O14" s="66"/>
      <c r="P14" s="101"/>
    </row>
    <row r="15" spans="1:16" ht="19.5" customHeight="1">
      <c r="A15" s="110"/>
      <c r="B15" s="111"/>
      <c r="C15" s="66"/>
      <c r="D15" s="66"/>
      <c r="E15" s="124"/>
      <c r="F15" s="100"/>
      <c r="G15" s="100"/>
      <c r="H15" s="100"/>
      <c r="I15" s="100"/>
      <c r="J15" s="100"/>
      <c r="K15" s="66"/>
      <c r="L15" s="100"/>
      <c r="M15" s="100"/>
      <c r="N15" s="100"/>
      <c r="O15" s="66"/>
      <c r="P15" s="101"/>
    </row>
    <row r="16" spans="1:16" ht="19.5" customHeight="1">
      <c r="A16" s="110"/>
      <c r="B16" s="111"/>
      <c r="C16" s="66"/>
      <c r="D16" s="66"/>
      <c r="E16" s="124"/>
      <c r="F16" s="100"/>
      <c r="G16" s="100"/>
      <c r="H16" s="100"/>
      <c r="I16" s="100"/>
      <c r="J16" s="100"/>
      <c r="K16" s="66"/>
      <c r="L16" s="100"/>
      <c r="M16" s="100"/>
      <c r="N16" s="100"/>
      <c r="O16" s="66"/>
      <c r="P16" s="101"/>
    </row>
    <row r="17" spans="1:16" ht="19.5" customHeight="1">
      <c r="A17" s="110"/>
      <c r="B17" s="111"/>
      <c r="C17" s="66"/>
      <c r="D17" s="66"/>
      <c r="E17" s="124"/>
      <c r="F17" s="100"/>
      <c r="G17" s="100"/>
      <c r="H17" s="100"/>
      <c r="I17" s="100"/>
      <c r="J17" s="100"/>
      <c r="K17" s="66"/>
      <c r="L17" s="100"/>
      <c r="M17" s="100"/>
      <c r="N17" s="100"/>
      <c r="O17" s="66"/>
      <c r="P17" s="101"/>
    </row>
    <row r="18" spans="1:16" ht="19.5" customHeight="1">
      <c r="A18" s="110"/>
      <c r="B18" s="111"/>
      <c r="C18" s="66"/>
      <c r="D18" s="66"/>
      <c r="E18" s="124"/>
      <c r="F18" s="100"/>
      <c r="G18" s="100"/>
      <c r="H18" s="100"/>
      <c r="I18" s="100"/>
      <c r="J18" s="100"/>
      <c r="K18" s="66"/>
      <c r="L18" s="100"/>
      <c r="M18" s="100"/>
      <c r="N18" s="100"/>
      <c r="O18" s="66"/>
      <c r="P18" s="101"/>
    </row>
    <row r="19" spans="1:16" ht="19.5" customHeight="1">
      <c r="A19" s="110"/>
      <c r="B19" s="111"/>
      <c r="C19" s="66"/>
      <c r="D19" s="66"/>
      <c r="E19" s="124"/>
      <c r="F19" s="100"/>
      <c r="G19" s="100"/>
      <c r="H19" s="100"/>
      <c r="I19" s="100"/>
      <c r="J19" s="100"/>
      <c r="K19" s="66"/>
      <c r="L19" s="100"/>
      <c r="M19" s="100"/>
      <c r="N19" s="100"/>
      <c r="O19" s="66"/>
      <c r="P19" s="101"/>
    </row>
    <row r="20" spans="1:16" ht="19.5" customHeight="1">
      <c r="A20" s="110"/>
      <c r="B20" s="111"/>
      <c r="C20" s="66"/>
      <c r="D20" s="66"/>
      <c r="E20" s="124"/>
      <c r="F20" s="100"/>
      <c r="G20" s="100"/>
      <c r="H20" s="100"/>
      <c r="I20" s="100"/>
      <c r="J20" s="100"/>
      <c r="K20" s="66"/>
      <c r="L20" s="100"/>
      <c r="M20" s="100"/>
      <c r="N20" s="100"/>
      <c r="O20" s="66"/>
      <c r="P20" s="101"/>
    </row>
    <row r="21" spans="1:16" ht="19.5" customHeight="1">
      <c r="A21" s="110"/>
      <c r="B21" s="111"/>
      <c r="C21" s="66"/>
      <c r="D21" s="66"/>
      <c r="E21" s="124"/>
      <c r="F21" s="100"/>
      <c r="G21" s="100"/>
      <c r="H21" s="100"/>
      <c r="I21" s="100"/>
      <c r="J21" s="100"/>
      <c r="K21" s="66"/>
      <c r="L21" s="100"/>
      <c r="M21" s="100"/>
      <c r="N21" s="100"/>
      <c r="O21" s="66"/>
      <c r="P21" s="101"/>
    </row>
    <row r="22" spans="1:16" ht="19.5" customHeight="1">
      <c r="A22" s="110"/>
      <c r="B22" s="111"/>
      <c r="C22" s="66"/>
      <c r="D22" s="66"/>
      <c r="E22" s="124"/>
      <c r="F22" s="100"/>
      <c r="G22" s="100"/>
      <c r="H22" s="100"/>
      <c r="I22" s="100"/>
      <c r="J22" s="100"/>
      <c r="K22" s="66"/>
      <c r="L22" s="100"/>
      <c r="M22" s="100"/>
      <c r="N22" s="100"/>
      <c r="O22" s="66"/>
      <c r="P22" s="101"/>
    </row>
    <row r="23" spans="1:16" ht="19.5" customHeight="1">
      <c r="A23" s="110"/>
      <c r="B23" s="111"/>
      <c r="C23" s="66"/>
      <c r="D23" s="66"/>
      <c r="E23" s="124"/>
      <c r="F23" s="100"/>
      <c r="G23" s="100"/>
      <c r="H23" s="100"/>
      <c r="I23" s="100"/>
      <c r="J23" s="100"/>
      <c r="K23" s="66"/>
      <c r="L23" s="100"/>
      <c r="M23" s="100"/>
      <c r="N23" s="100"/>
      <c r="O23" s="66"/>
      <c r="P23" s="101"/>
    </row>
    <row r="24" spans="1:16" ht="19.5" customHeight="1">
      <c r="A24" s="110"/>
      <c r="B24" s="111"/>
      <c r="C24" s="66"/>
      <c r="D24" s="66"/>
      <c r="E24" s="124"/>
      <c r="F24" s="100"/>
      <c r="G24" s="100"/>
      <c r="H24" s="100"/>
      <c r="I24" s="100"/>
      <c r="J24" s="100"/>
      <c r="K24" s="66"/>
      <c r="L24" s="100"/>
      <c r="M24" s="100"/>
      <c r="N24" s="100"/>
      <c r="O24" s="66"/>
      <c r="P24" s="101"/>
    </row>
    <row r="25" spans="1:16" ht="19.5" customHeight="1">
      <c r="A25" s="110"/>
      <c r="B25" s="111"/>
      <c r="C25" s="66"/>
      <c r="D25" s="66"/>
      <c r="E25" s="124"/>
      <c r="F25" s="100"/>
      <c r="G25" s="100"/>
      <c r="H25" s="100"/>
      <c r="I25" s="100"/>
      <c r="J25" s="100"/>
      <c r="K25" s="66"/>
      <c r="L25" s="100"/>
      <c r="M25" s="100"/>
      <c r="N25" s="100"/>
      <c r="O25" s="66"/>
      <c r="P25" s="101"/>
    </row>
    <row r="26" spans="1:16" ht="19.5" customHeight="1">
      <c r="A26" s="110"/>
      <c r="B26" s="111"/>
      <c r="C26" s="66"/>
      <c r="D26" s="66"/>
      <c r="E26" s="124"/>
      <c r="F26" s="100"/>
      <c r="G26" s="100"/>
      <c r="H26" s="100"/>
      <c r="I26" s="100"/>
      <c r="J26" s="100"/>
      <c r="K26" s="66"/>
      <c r="L26" s="100"/>
      <c r="M26" s="100"/>
      <c r="N26" s="100"/>
      <c r="O26" s="66"/>
      <c r="P26" s="101"/>
    </row>
    <row r="27" spans="1:16" ht="19.5" customHeight="1">
      <c r="A27" s="110"/>
      <c r="B27" s="111"/>
      <c r="C27" s="66"/>
      <c r="D27" s="66"/>
      <c r="E27" s="124"/>
      <c r="F27" s="100"/>
      <c r="G27" s="100"/>
      <c r="H27" s="100"/>
      <c r="I27" s="100"/>
      <c r="J27" s="100"/>
      <c r="K27" s="66"/>
      <c r="L27" s="100"/>
      <c r="M27" s="100"/>
      <c r="N27" s="100"/>
      <c r="O27" s="66"/>
      <c r="P27" s="101"/>
    </row>
    <row r="28" spans="1:16" ht="19.5" customHeight="1">
      <c r="A28" s="110"/>
      <c r="B28" s="111"/>
      <c r="C28" s="66"/>
      <c r="D28" s="66"/>
      <c r="E28" s="124"/>
      <c r="F28" s="100"/>
      <c r="G28" s="100"/>
      <c r="H28" s="100"/>
      <c r="I28" s="100"/>
      <c r="J28" s="100"/>
      <c r="K28" s="66"/>
      <c r="L28" s="100"/>
      <c r="M28" s="100"/>
      <c r="N28" s="100"/>
      <c r="O28" s="66"/>
      <c r="P28" s="101"/>
    </row>
    <row r="29" spans="1:16" ht="19.5" customHeight="1">
      <c r="A29" s="110"/>
      <c r="B29" s="111"/>
      <c r="C29" s="66"/>
      <c r="D29" s="66"/>
      <c r="E29" s="124"/>
      <c r="F29" s="100"/>
      <c r="G29" s="100"/>
      <c r="H29" s="100"/>
      <c r="I29" s="100"/>
      <c r="J29" s="100"/>
      <c r="K29" s="66"/>
      <c r="L29" s="100"/>
      <c r="M29" s="100"/>
      <c r="N29" s="100"/>
      <c r="O29" s="66"/>
      <c r="P29" s="101"/>
    </row>
    <row r="30" spans="1:16" ht="19.5" customHeight="1">
      <c r="A30" s="110"/>
      <c r="B30" s="111"/>
      <c r="C30" s="66"/>
      <c r="D30" s="66"/>
      <c r="E30" s="124"/>
      <c r="F30" s="100"/>
      <c r="G30" s="100"/>
      <c r="H30" s="100"/>
      <c r="I30" s="100"/>
      <c r="J30" s="100"/>
      <c r="K30" s="66"/>
      <c r="L30" s="100"/>
      <c r="M30" s="100"/>
      <c r="N30" s="100"/>
      <c r="O30" s="66"/>
      <c r="P30" s="101"/>
    </row>
    <row r="31" spans="1:16" ht="19.5" customHeight="1">
      <c r="A31" s="110"/>
      <c r="B31" s="111"/>
      <c r="C31" s="66"/>
      <c r="D31" s="66"/>
      <c r="E31" s="124"/>
      <c r="F31" s="100"/>
      <c r="G31" s="100"/>
      <c r="H31" s="100"/>
      <c r="I31" s="100"/>
      <c r="J31" s="100"/>
      <c r="K31" s="66"/>
      <c r="L31" s="100"/>
      <c r="M31" s="100"/>
      <c r="N31" s="100"/>
      <c r="O31" s="66"/>
      <c r="P31" s="101"/>
    </row>
    <row r="32" spans="1:16" ht="19.5" customHeight="1">
      <c r="A32" s="110"/>
      <c r="B32" s="111"/>
      <c r="C32" s="66"/>
      <c r="D32" s="66"/>
      <c r="E32" s="124"/>
      <c r="F32" s="100"/>
      <c r="G32" s="100"/>
      <c r="H32" s="100"/>
      <c r="I32" s="100"/>
      <c r="J32" s="100"/>
      <c r="K32" s="66"/>
      <c r="L32" s="100"/>
      <c r="M32" s="100"/>
      <c r="N32" s="100"/>
      <c r="O32" s="66"/>
      <c r="P32" s="101"/>
    </row>
    <row r="33" spans="1:16" ht="19.5" customHeight="1">
      <c r="A33" s="110"/>
      <c r="B33" s="111"/>
      <c r="C33" s="66"/>
      <c r="D33" s="66"/>
      <c r="E33" s="124"/>
      <c r="F33" s="100"/>
      <c r="G33" s="100"/>
      <c r="H33" s="100"/>
      <c r="I33" s="100"/>
      <c r="J33" s="100"/>
      <c r="K33" s="66"/>
      <c r="L33" s="100"/>
      <c r="M33" s="100"/>
      <c r="N33" s="100"/>
      <c r="O33" s="66"/>
      <c r="P33" s="101"/>
    </row>
    <row r="34" spans="1:16" ht="19.5" customHeight="1">
      <c r="A34" s="110"/>
      <c r="B34" s="111"/>
      <c r="C34" s="66"/>
      <c r="D34" s="66"/>
      <c r="E34" s="124"/>
      <c r="F34" s="100"/>
      <c r="G34" s="100"/>
      <c r="H34" s="100"/>
      <c r="I34" s="100"/>
      <c r="J34" s="100"/>
      <c r="K34" s="66"/>
      <c r="L34" s="100"/>
      <c r="M34" s="100"/>
      <c r="N34" s="100"/>
      <c r="O34" s="66"/>
      <c r="P34" s="101"/>
    </row>
    <row r="35" spans="1:16" ht="19.5" customHeight="1">
      <c r="A35" s="110"/>
      <c r="B35" s="111"/>
      <c r="C35" s="66"/>
      <c r="D35" s="66"/>
      <c r="E35" s="124"/>
      <c r="F35" s="100"/>
      <c r="G35" s="100"/>
      <c r="H35" s="100"/>
      <c r="I35" s="100"/>
      <c r="J35" s="100"/>
      <c r="K35" s="66"/>
      <c r="L35" s="100"/>
      <c r="M35" s="100"/>
      <c r="N35" s="100"/>
      <c r="O35" s="66"/>
      <c r="P35" s="101"/>
    </row>
    <row r="36" spans="1:16" ht="19.5" customHeight="1">
      <c r="A36" s="110"/>
      <c r="B36" s="111"/>
      <c r="C36" s="66"/>
      <c r="D36" s="66"/>
      <c r="E36" s="124"/>
      <c r="F36" s="100"/>
      <c r="G36" s="100"/>
      <c r="H36" s="100"/>
      <c r="I36" s="100"/>
      <c r="J36" s="100"/>
      <c r="K36" s="66"/>
      <c r="L36" s="100"/>
      <c r="M36" s="100"/>
      <c r="N36" s="100"/>
      <c r="O36" s="66"/>
      <c r="P36" s="101"/>
    </row>
    <row r="37" spans="1:16" ht="19.5" customHeight="1">
      <c r="A37" s="110"/>
      <c r="B37" s="111"/>
      <c r="C37" s="66"/>
      <c r="D37" s="66"/>
      <c r="E37" s="124"/>
      <c r="F37" s="100"/>
      <c r="G37" s="100"/>
      <c r="H37" s="100"/>
      <c r="I37" s="100"/>
      <c r="J37" s="100"/>
      <c r="K37" s="66"/>
      <c r="L37" s="100"/>
      <c r="M37" s="100"/>
      <c r="N37" s="100"/>
      <c r="O37" s="66"/>
      <c r="P37" s="101"/>
    </row>
    <row r="38" spans="1:16" ht="19.5" customHeight="1">
      <c r="A38" s="110"/>
      <c r="B38" s="111"/>
      <c r="C38" s="66"/>
      <c r="D38" s="66"/>
      <c r="E38" s="124"/>
      <c r="F38" s="100"/>
      <c r="G38" s="100"/>
      <c r="H38" s="100"/>
      <c r="I38" s="100"/>
      <c r="J38" s="100"/>
      <c r="K38" s="66"/>
      <c r="L38" s="100"/>
      <c r="M38" s="100"/>
      <c r="N38" s="100"/>
      <c r="O38" s="66"/>
      <c r="P38" s="101"/>
    </row>
    <row r="39" spans="1:16" ht="19.5" customHeight="1">
      <c r="A39" s="110"/>
      <c r="B39" s="111"/>
      <c r="C39" s="66"/>
      <c r="D39" s="66"/>
      <c r="E39" s="124"/>
      <c r="F39" s="100"/>
      <c r="G39" s="100"/>
      <c r="H39" s="100"/>
      <c r="I39" s="100"/>
      <c r="J39" s="100"/>
      <c r="K39" s="66"/>
      <c r="L39" s="100"/>
      <c r="M39" s="100"/>
      <c r="N39" s="100"/>
      <c r="O39" s="66"/>
      <c r="P39" s="101"/>
    </row>
    <row r="40" spans="1:16" ht="19.5" customHeight="1">
      <c r="A40" s="110"/>
      <c r="B40" s="111"/>
      <c r="C40" s="66"/>
      <c r="D40" s="66"/>
      <c r="E40" s="124"/>
      <c r="F40" s="100"/>
      <c r="G40" s="100"/>
      <c r="H40" s="100"/>
      <c r="I40" s="100"/>
      <c r="J40" s="100"/>
      <c r="K40" s="66"/>
      <c r="L40" s="100"/>
      <c r="M40" s="100"/>
      <c r="N40" s="100"/>
      <c r="O40" s="66"/>
      <c r="P40" s="101"/>
    </row>
    <row r="41" spans="1:16" ht="19.5" customHeight="1">
      <c r="A41" s="110"/>
      <c r="B41" s="111"/>
      <c r="C41" s="66"/>
      <c r="D41" s="66"/>
      <c r="E41" s="124"/>
      <c r="F41" s="100"/>
      <c r="G41" s="100"/>
      <c r="H41" s="100"/>
      <c r="I41" s="100"/>
      <c r="J41" s="100"/>
      <c r="K41" s="66"/>
      <c r="L41" s="100"/>
      <c r="M41" s="100"/>
      <c r="N41" s="100"/>
      <c r="O41" s="66"/>
      <c r="P41" s="101"/>
    </row>
    <row r="42" spans="1:16" ht="19.5" customHeight="1">
      <c r="A42" s="110"/>
      <c r="B42" s="111"/>
      <c r="C42" s="66"/>
      <c r="D42" s="66"/>
      <c r="E42" s="124"/>
      <c r="F42" s="100"/>
      <c r="G42" s="100"/>
      <c r="H42" s="100"/>
      <c r="I42" s="100"/>
      <c r="J42" s="100"/>
      <c r="K42" s="66"/>
      <c r="L42" s="100"/>
      <c r="M42" s="100"/>
      <c r="N42" s="100"/>
      <c r="O42" s="66"/>
      <c r="P42" s="101"/>
    </row>
    <row r="43" spans="1:16" ht="19.5" customHeight="1">
      <c r="A43" s="110"/>
      <c r="B43" s="111"/>
      <c r="C43" s="66"/>
      <c r="D43" s="66"/>
      <c r="E43" s="124"/>
      <c r="F43" s="100"/>
      <c r="G43" s="100"/>
      <c r="H43" s="100"/>
      <c r="I43" s="100"/>
      <c r="J43" s="100"/>
      <c r="K43" s="66"/>
      <c r="L43" s="100"/>
      <c r="M43" s="100"/>
      <c r="N43" s="100"/>
      <c r="O43" s="66"/>
      <c r="P43" s="101"/>
    </row>
    <row r="44" spans="1:16" ht="19.5" customHeight="1">
      <c r="A44" s="110"/>
      <c r="B44" s="111"/>
      <c r="C44" s="66"/>
      <c r="D44" s="66"/>
      <c r="E44" s="124"/>
      <c r="F44" s="100"/>
      <c r="G44" s="100"/>
      <c r="H44" s="100"/>
      <c r="I44" s="100"/>
      <c r="J44" s="100"/>
      <c r="K44" s="66"/>
      <c r="L44" s="100"/>
      <c r="M44" s="100"/>
      <c r="N44" s="100"/>
      <c r="O44" s="66"/>
      <c r="P44" s="101"/>
    </row>
    <row r="45" spans="1:16" ht="19.5" customHeight="1">
      <c r="A45" s="110"/>
      <c r="B45" s="111"/>
      <c r="C45" s="66"/>
      <c r="D45" s="66"/>
      <c r="E45" s="124"/>
      <c r="F45" s="100"/>
      <c r="G45" s="100"/>
      <c r="H45" s="100"/>
      <c r="I45" s="100"/>
      <c r="J45" s="100"/>
      <c r="K45" s="66"/>
      <c r="L45" s="100"/>
      <c r="M45" s="100"/>
      <c r="N45" s="100"/>
      <c r="O45" s="66"/>
      <c r="P45" s="101"/>
    </row>
    <row r="46" spans="1:16" ht="19.5" customHeight="1">
      <c r="A46" s="110"/>
      <c r="B46" s="111"/>
      <c r="C46" s="66"/>
      <c r="D46" s="66"/>
      <c r="E46" s="124"/>
      <c r="F46" s="100"/>
      <c r="G46" s="100"/>
      <c r="H46" s="100"/>
      <c r="I46" s="100"/>
      <c r="J46" s="100"/>
      <c r="K46" s="66"/>
      <c r="L46" s="100"/>
      <c r="M46" s="100"/>
      <c r="N46" s="100"/>
      <c r="O46" s="66"/>
      <c r="P46" s="101"/>
    </row>
    <row r="47" spans="1:16" ht="19.5" customHeight="1">
      <c r="A47" s="110"/>
      <c r="B47" s="111"/>
      <c r="C47" s="66"/>
      <c r="D47" s="66"/>
      <c r="E47" s="124"/>
      <c r="F47" s="100"/>
      <c r="G47" s="100"/>
      <c r="H47" s="100"/>
      <c r="I47" s="100"/>
      <c r="J47" s="100"/>
      <c r="K47" s="66"/>
      <c r="L47" s="100"/>
      <c r="M47" s="100"/>
      <c r="N47" s="100"/>
      <c r="O47" s="66"/>
      <c r="P47" s="101"/>
    </row>
    <row r="48" spans="1:16" ht="19.5" customHeight="1">
      <c r="A48" s="110"/>
      <c r="B48" s="111"/>
      <c r="C48" s="66"/>
      <c r="D48" s="66"/>
      <c r="E48" s="124"/>
      <c r="F48" s="100"/>
      <c r="G48" s="100"/>
      <c r="H48" s="100"/>
      <c r="I48" s="100"/>
      <c r="J48" s="100"/>
      <c r="K48" s="66"/>
      <c r="L48" s="100"/>
      <c r="M48" s="100"/>
      <c r="N48" s="100"/>
      <c r="O48" s="66"/>
      <c r="P48" s="101"/>
    </row>
    <row r="49" spans="1:16" ht="19.5" customHeight="1">
      <c r="A49" s="110"/>
      <c r="B49" s="111"/>
      <c r="C49" s="66"/>
      <c r="D49" s="66"/>
      <c r="E49" s="124"/>
      <c r="F49" s="100"/>
      <c r="G49" s="100"/>
      <c r="H49" s="100"/>
      <c r="I49" s="100"/>
      <c r="J49" s="100"/>
      <c r="K49" s="66"/>
      <c r="L49" s="100"/>
      <c r="M49" s="100"/>
      <c r="N49" s="100"/>
      <c r="O49" s="66"/>
      <c r="P49" s="101"/>
    </row>
    <row r="50" spans="1:16" ht="19.5" customHeight="1">
      <c r="A50" s="110"/>
      <c r="B50" s="111"/>
      <c r="C50" s="66"/>
      <c r="D50" s="66"/>
      <c r="E50" s="124"/>
      <c r="F50" s="100"/>
      <c r="G50" s="100"/>
      <c r="H50" s="100"/>
      <c r="I50" s="100"/>
      <c r="J50" s="100"/>
      <c r="K50" s="66"/>
      <c r="L50" s="100"/>
      <c r="M50" s="100"/>
      <c r="N50" s="100"/>
      <c r="O50" s="66"/>
      <c r="P50" s="101"/>
    </row>
    <row r="51" spans="1:16" ht="19.5" customHeight="1">
      <c r="A51" s="110"/>
      <c r="B51" s="111"/>
      <c r="C51" s="66"/>
      <c r="D51" s="66"/>
      <c r="E51" s="124"/>
      <c r="F51" s="100"/>
      <c r="G51" s="100"/>
      <c r="H51" s="100"/>
      <c r="I51" s="100"/>
      <c r="J51" s="100"/>
      <c r="K51" s="66"/>
      <c r="L51" s="100"/>
      <c r="M51" s="100"/>
      <c r="N51" s="100"/>
      <c r="O51" s="66"/>
      <c r="P51" s="101"/>
    </row>
    <row r="52" spans="1:16" ht="19.5" customHeight="1">
      <c r="A52" s="110"/>
      <c r="B52" s="111"/>
      <c r="C52" s="66"/>
      <c r="D52" s="66"/>
      <c r="E52" s="124"/>
      <c r="F52" s="100"/>
      <c r="G52" s="100"/>
      <c r="H52" s="100"/>
      <c r="I52" s="100"/>
      <c r="J52" s="100"/>
      <c r="K52" s="66"/>
      <c r="L52" s="100"/>
      <c r="M52" s="100"/>
      <c r="N52" s="100"/>
      <c r="O52" s="66"/>
      <c r="P52" s="101"/>
    </row>
    <row r="53" spans="1:16" ht="19.5" customHeight="1">
      <c r="A53" s="110"/>
      <c r="B53" s="111"/>
      <c r="C53" s="66"/>
      <c r="D53" s="66"/>
      <c r="E53" s="124"/>
      <c r="F53" s="100"/>
      <c r="G53" s="100"/>
      <c r="H53" s="100"/>
      <c r="I53" s="100"/>
      <c r="J53" s="100"/>
      <c r="K53" s="66"/>
      <c r="L53" s="100"/>
      <c r="M53" s="100"/>
      <c r="N53" s="100"/>
      <c r="O53" s="66"/>
      <c r="P53" s="101"/>
    </row>
    <row r="54" spans="1:16" ht="19.5" customHeight="1">
      <c r="A54" s="110"/>
      <c r="B54" s="111"/>
      <c r="C54" s="66"/>
      <c r="D54" s="66"/>
      <c r="E54" s="124"/>
      <c r="F54" s="100"/>
      <c r="G54" s="100"/>
      <c r="H54" s="100"/>
      <c r="I54" s="100"/>
      <c r="J54" s="100"/>
      <c r="K54" s="66"/>
      <c r="L54" s="100"/>
      <c r="M54" s="100"/>
      <c r="N54" s="100"/>
      <c r="O54" s="66"/>
      <c r="P54" s="101"/>
    </row>
    <row r="55" spans="1:16" ht="19.5" customHeight="1">
      <c r="A55" s="110"/>
      <c r="B55" s="111"/>
      <c r="C55" s="66"/>
      <c r="D55" s="66"/>
      <c r="E55" s="124"/>
      <c r="F55" s="100"/>
      <c r="G55" s="100"/>
      <c r="H55" s="100"/>
      <c r="I55" s="100"/>
      <c r="J55" s="100"/>
      <c r="K55" s="66"/>
      <c r="L55" s="100"/>
      <c r="M55" s="100"/>
      <c r="N55" s="100"/>
      <c r="O55" s="66"/>
      <c r="P55" s="101"/>
    </row>
    <row r="56" spans="1:16" ht="19.5" customHeight="1">
      <c r="A56" s="110"/>
      <c r="B56" s="111"/>
      <c r="C56" s="66"/>
      <c r="D56" s="66"/>
      <c r="E56" s="124"/>
      <c r="F56" s="100"/>
      <c r="G56" s="100"/>
      <c r="H56" s="100"/>
      <c r="I56" s="100"/>
      <c r="J56" s="100"/>
      <c r="K56" s="66"/>
      <c r="L56" s="100"/>
      <c r="M56" s="100"/>
      <c r="N56" s="100"/>
      <c r="O56" s="66"/>
      <c r="P56" s="101"/>
    </row>
    <row r="57" spans="1:16" ht="19.5" customHeight="1">
      <c r="A57" s="110"/>
      <c r="B57" s="111"/>
      <c r="C57" s="66"/>
      <c r="D57" s="66"/>
      <c r="E57" s="124"/>
      <c r="F57" s="100"/>
      <c r="G57" s="100"/>
      <c r="H57" s="100"/>
      <c r="I57" s="100"/>
      <c r="J57" s="100"/>
      <c r="K57" s="66"/>
      <c r="L57" s="100"/>
      <c r="M57" s="100"/>
      <c r="N57" s="100"/>
      <c r="O57" s="66"/>
      <c r="P57" s="101"/>
    </row>
    <row r="58" spans="1:16" ht="19.5" customHeight="1">
      <c r="A58" s="110"/>
      <c r="B58" s="111"/>
      <c r="C58" s="66"/>
      <c r="D58" s="66"/>
      <c r="E58" s="124"/>
      <c r="F58" s="100"/>
      <c r="G58" s="100"/>
      <c r="H58" s="100"/>
      <c r="I58" s="100"/>
      <c r="J58" s="100"/>
      <c r="K58" s="66"/>
      <c r="L58" s="100"/>
      <c r="M58" s="100"/>
      <c r="N58" s="100"/>
      <c r="O58" s="66"/>
      <c r="P58" s="101"/>
    </row>
    <row r="59" spans="1:16" ht="19.5" customHeight="1">
      <c r="A59" s="110"/>
      <c r="B59" s="111"/>
      <c r="C59" s="66"/>
      <c r="D59" s="66"/>
      <c r="E59" s="124"/>
      <c r="F59" s="100"/>
      <c r="G59" s="100"/>
      <c r="H59" s="100"/>
      <c r="I59" s="100"/>
      <c r="J59" s="100"/>
      <c r="K59" s="66"/>
      <c r="L59" s="100"/>
      <c r="M59" s="100"/>
      <c r="N59" s="100"/>
      <c r="O59" s="66"/>
      <c r="P59" s="101"/>
    </row>
    <row r="60" spans="1:16" ht="19.5" customHeight="1">
      <c r="A60" s="110"/>
      <c r="B60" s="111"/>
      <c r="C60" s="66"/>
      <c r="D60" s="66"/>
      <c r="E60" s="124"/>
      <c r="F60" s="100"/>
      <c r="G60" s="100"/>
      <c r="H60" s="100"/>
      <c r="I60" s="100"/>
      <c r="J60" s="100"/>
      <c r="K60" s="66"/>
      <c r="L60" s="100"/>
      <c r="M60" s="100"/>
      <c r="N60" s="100"/>
      <c r="O60" s="66"/>
      <c r="P60" s="101"/>
    </row>
    <row r="61" spans="1:16" ht="19.5" customHeight="1">
      <c r="A61" s="110"/>
      <c r="B61" s="111"/>
      <c r="C61" s="66"/>
      <c r="D61" s="66"/>
      <c r="E61" s="124"/>
      <c r="F61" s="100"/>
      <c r="G61" s="100"/>
      <c r="H61" s="100"/>
      <c r="I61" s="100"/>
      <c r="J61" s="100"/>
      <c r="K61" s="66"/>
      <c r="L61" s="100"/>
      <c r="M61" s="100"/>
      <c r="N61" s="100"/>
      <c r="O61" s="66"/>
      <c r="P61" s="101"/>
    </row>
    <row r="62" spans="1:16" ht="19.5" customHeight="1">
      <c r="A62" s="110"/>
      <c r="B62" s="111"/>
      <c r="C62" s="66"/>
      <c r="D62" s="66"/>
      <c r="E62" s="124"/>
      <c r="F62" s="100"/>
      <c r="G62" s="100"/>
      <c r="H62" s="100"/>
      <c r="I62" s="100"/>
      <c r="J62" s="100"/>
      <c r="K62" s="66"/>
      <c r="L62" s="100"/>
      <c r="M62" s="100"/>
      <c r="N62" s="100"/>
      <c r="O62" s="66"/>
      <c r="P62" s="101"/>
    </row>
    <row r="63" spans="1:16" ht="19.5" customHeight="1">
      <c r="A63" s="110"/>
      <c r="B63" s="111"/>
      <c r="C63" s="66"/>
      <c r="D63" s="66"/>
      <c r="E63" s="124"/>
      <c r="F63" s="100"/>
      <c r="G63" s="100"/>
      <c r="H63" s="100"/>
      <c r="I63" s="100"/>
      <c r="J63" s="100"/>
      <c r="K63" s="66"/>
      <c r="L63" s="100"/>
      <c r="M63" s="100"/>
      <c r="N63" s="100"/>
      <c r="O63" s="66"/>
      <c r="P63" s="101"/>
    </row>
    <row r="64" spans="1:16" ht="19.5" customHeight="1">
      <c r="A64" s="110"/>
      <c r="B64" s="111"/>
      <c r="C64" s="66"/>
      <c r="D64" s="66"/>
      <c r="E64" s="124"/>
      <c r="F64" s="100"/>
      <c r="G64" s="100"/>
      <c r="H64" s="100"/>
      <c r="I64" s="100"/>
      <c r="J64" s="100"/>
      <c r="K64" s="66"/>
      <c r="L64" s="100"/>
      <c r="M64" s="100"/>
      <c r="N64" s="100"/>
      <c r="O64" s="66"/>
      <c r="P64" s="101"/>
    </row>
    <row r="65" spans="1:16" ht="19.5" customHeight="1">
      <c r="A65" s="110"/>
      <c r="B65" s="111"/>
      <c r="C65" s="66"/>
      <c r="D65" s="66"/>
      <c r="E65" s="124"/>
      <c r="F65" s="100"/>
      <c r="G65" s="100"/>
      <c r="H65" s="100"/>
      <c r="I65" s="100"/>
      <c r="J65" s="100"/>
      <c r="K65" s="66"/>
      <c r="L65" s="100"/>
      <c r="M65" s="100"/>
      <c r="N65" s="100"/>
      <c r="O65" s="66"/>
      <c r="P65" s="101"/>
    </row>
    <row r="66" spans="1:16" ht="19.5" customHeight="1">
      <c r="A66" s="110"/>
      <c r="B66" s="111"/>
      <c r="C66" s="66"/>
      <c r="D66" s="66"/>
      <c r="E66" s="124"/>
      <c r="F66" s="100"/>
      <c r="G66" s="100"/>
      <c r="H66" s="100"/>
      <c r="I66" s="100"/>
      <c r="J66" s="100"/>
      <c r="K66" s="66"/>
      <c r="L66" s="100"/>
      <c r="M66" s="100"/>
      <c r="N66" s="100"/>
      <c r="O66" s="66"/>
      <c r="P66" s="101"/>
    </row>
    <row r="67" spans="1:16" ht="19.5" customHeight="1">
      <c r="A67" s="110"/>
      <c r="B67" s="111"/>
      <c r="C67" s="66"/>
      <c r="D67" s="66"/>
      <c r="E67" s="124"/>
      <c r="F67" s="100"/>
      <c r="G67" s="100"/>
      <c r="H67" s="100"/>
      <c r="I67" s="100"/>
      <c r="J67" s="100"/>
      <c r="K67" s="66"/>
      <c r="L67" s="100"/>
      <c r="M67" s="100"/>
      <c r="N67" s="100"/>
      <c r="O67" s="66"/>
      <c r="P67" s="101"/>
    </row>
    <row r="68" spans="1:16" ht="19.5" customHeight="1">
      <c r="A68" s="110"/>
      <c r="B68" s="111"/>
      <c r="C68" s="66"/>
      <c r="D68" s="66"/>
      <c r="E68" s="124"/>
      <c r="F68" s="100"/>
      <c r="G68" s="100"/>
      <c r="H68" s="100"/>
      <c r="I68" s="100"/>
      <c r="J68" s="100"/>
      <c r="K68" s="66"/>
      <c r="L68" s="100"/>
      <c r="M68" s="100"/>
      <c r="N68" s="100"/>
      <c r="O68" s="66"/>
      <c r="P68" s="101"/>
    </row>
    <row r="69" spans="1:16" ht="19.5" customHeight="1">
      <c r="A69" s="110"/>
      <c r="B69" s="111"/>
      <c r="C69" s="66"/>
      <c r="D69" s="66"/>
      <c r="E69" s="124"/>
      <c r="F69" s="100"/>
      <c r="G69" s="100"/>
      <c r="H69" s="100"/>
      <c r="I69" s="100"/>
      <c r="J69" s="100"/>
      <c r="K69" s="66"/>
      <c r="L69" s="100"/>
      <c r="M69" s="100"/>
      <c r="N69" s="100"/>
      <c r="O69" s="66"/>
      <c r="P69" s="101"/>
    </row>
    <row r="70" spans="1:16" ht="19.5" customHeight="1">
      <c r="A70" s="110"/>
      <c r="B70" s="111"/>
      <c r="C70" s="66"/>
      <c r="D70" s="66"/>
      <c r="E70" s="124"/>
      <c r="F70" s="100"/>
      <c r="G70" s="100"/>
      <c r="H70" s="100"/>
      <c r="I70" s="100"/>
      <c r="J70" s="100"/>
      <c r="K70" s="66"/>
      <c r="L70" s="100"/>
      <c r="M70" s="100"/>
      <c r="N70" s="100"/>
      <c r="O70" s="66"/>
      <c r="P70" s="101"/>
    </row>
    <row r="71" spans="1:16" ht="19.5" customHeight="1">
      <c r="A71" s="110"/>
      <c r="B71" s="111"/>
      <c r="C71" s="66"/>
      <c r="D71" s="66"/>
      <c r="E71" s="124"/>
      <c r="F71" s="100"/>
      <c r="G71" s="100"/>
      <c r="H71" s="100"/>
      <c r="I71" s="100"/>
      <c r="J71" s="100"/>
      <c r="K71" s="66"/>
      <c r="L71" s="100"/>
      <c r="M71" s="100"/>
      <c r="N71" s="100"/>
      <c r="O71" s="66"/>
      <c r="P71" s="101"/>
    </row>
    <row r="72" spans="1:16" ht="19.5" customHeight="1">
      <c r="A72" s="110"/>
      <c r="B72" s="111"/>
      <c r="C72" s="66"/>
      <c r="D72" s="66"/>
      <c r="E72" s="124"/>
      <c r="F72" s="100"/>
      <c r="G72" s="100"/>
      <c r="H72" s="100"/>
      <c r="I72" s="100"/>
      <c r="J72" s="100"/>
      <c r="K72" s="66"/>
      <c r="L72" s="100"/>
      <c r="M72" s="100"/>
      <c r="N72" s="100"/>
      <c r="O72" s="66"/>
      <c r="P72" s="101"/>
    </row>
    <row r="73" spans="1:16" ht="19.5" customHeight="1">
      <c r="A73" s="110"/>
      <c r="B73" s="111"/>
      <c r="C73" s="66"/>
      <c r="D73" s="66"/>
      <c r="E73" s="124"/>
      <c r="F73" s="100"/>
      <c r="G73" s="100"/>
      <c r="H73" s="100"/>
      <c r="I73" s="100"/>
      <c r="J73" s="100"/>
      <c r="K73" s="66"/>
      <c r="L73" s="100"/>
      <c r="M73" s="100"/>
      <c r="N73" s="100"/>
      <c r="O73" s="66"/>
      <c r="P73" s="101"/>
    </row>
    <row r="74" spans="1:16" ht="19.5" customHeight="1">
      <c r="A74" s="110"/>
      <c r="B74" s="111"/>
      <c r="C74" s="66"/>
      <c r="D74" s="66"/>
      <c r="E74" s="124"/>
      <c r="F74" s="100"/>
      <c r="G74" s="100"/>
      <c r="H74" s="100"/>
      <c r="I74" s="100"/>
      <c r="J74" s="100"/>
      <c r="K74" s="66"/>
      <c r="L74" s="100"/>
      <c r="M74" s="100"/>
      <c r="N74" s="100"/>
      <c r="O74" s="66"/>
      <c r="P74" s="101"/>
    </row>
    <row r="75" spans="1:16" ht="19.5" customHeight="1">
      <c r="A75" s="110"/>
      <c r="B75" s="111"/>
      <c r="C75" s="66"/>
      <c r="D75" s="66"/>
      <c r="E75" s="124"/>
      <c r="F75" s="100"/>
      <c r="G75" s="100"/>
      <c r="H75" s="100"/>
      <c r="I75" s="100"/>
      <c r="J75" s="100"/>
      <c r="K75" s="66"/>
      <c r="L75" s="100"/>
      <c r="M75" s="100"/>
      <c r="N75" s="100"/>
      <c r="O75" s="66"/>
      <c r="P75" s="101"/>
    </row>
    <row r="76" spans="1:16" ht="19.5" customHeight="1">
      <c r="A76" s="110"/>
      <c r="B76" s="111"/>
      <c r="C76" s="66"/>
      <c r="D76" s="66"/>
      <c r="E76" s="124"/>
      <c r="F76" s="100"/>
      <c r="G76" s="100"/>
      <c r="H76" s="100"/>
      <c r="I76" s="100"/>
      <c r="J76" s="100"/>
      <c r="K76" s="66"/>
      <c r="L76" s="100"/>
      <c r="M76" s="100"/>
      <c r="N76" s="100"/>
      <c r="O76" s="66"/>
      <c r="P76" s="101"/>
    </row>
    <row r="77" spans="1:16" ht="19.5" customHeight="1">
      <c r="A77" s="110"/>
      <c r="B77" s="111"/>
      <c r="C77" s="66"/>
      <c r="D77" s="66"/>
      <c r="E77" s="124"/>
      <c r="F77" s="100"/>
      <c r="G77" s="100"/>
      <c r="H77" s="100"/>
      <c r="I77" s="100"/>
      <c r="J77" s="100"/>
      <c r="K77" s="66"/>
      <c r="L77" s="100"/>
      <c r="M77" s="100"/>
      <c r="N77" s="100"/>
      <c r="O77" s="66"/>
      <c r="P77" s="101"/>
    </row>
    <row r="78" spans="1:16" ht="19.5" customHeight="1">
      <c r="A78" s="110"/>
      <c r="B78" s="111"/>
      <c r="C78" s="66"/>
      <c r="D78" s="66"/>
      <c r="E78" s="124"/>
      <c r="F78" s="100"/>
      <c r="G78" s="100"/>
      <c r="H78" s="100"/>
      <c r="I78" s="100"/>
      <c r="J78" s="100"/>
      <c r="K78" s="66"/>
      <c r="L78" s="100"/>
      <c r="M78" s="100"/>
      <c r="N78" s="100"/>
      <c r="O78" s="66"/>
      <c r="P78" s="101"/>
    </row>
    <row r="79" spans="1:16" ht="19.5" customHeight="1">
      <c r="A79" s="110"/>
      <c r="B79" s="111"/>
      <c r="C79" s="66"/>
      <c r="D79" s="66"/>
      <c r="E79" s="124"/>
      <c r="F79" s="100"/>
      <c r="G79" s="100"/>
      <c r="H79" s="100"/>
      <c r="I79" s="100"/>
      <c r="J79" s="100"/>
      <c r="K79" s="66"/>
      <c r="L79" s="100"/>
      <c r="M79" s="100"/>
      <c r="N79" s="100"/>
      <c r="O79" s="66"/>
      <c r="P79" s="101"/>
    </row>
    <row r="80" spans="1:16" ht="19.5" customHeight="1">
      <c r="A80" s="110"/>
      <c r="B80" s="111"/>
      <c r="C80" s="66"/>
      <c r="D80" s="66"/>
      <c r="E80" s="124"/>
      <c r="F80" s="100"/>
      <c r="G80" s="100"/>
      <c r="H80" s="100"/>
      <c r="I80" s="100"/>
      <c r="J80" s="100"/>
      <c r="K80" s="66"/>
      <c r="L80" s="100"/>
      <c r="M80" s="100"/>
      <c r="N80" s="100"/>
      <c r="O80" s="66"/>
      <c r="P80" s="101"/>
    </row>
    <row r="81" spans="1:16" ht="19.5" customHeight="1">
      <c r="A81" s="110"/>
      <c r="B81" s="111"/>
      <c r="C81" s="66"/>
      <c r="D81" s="66"/>
      <c r="E81" s="124"/>
      <c r="F81" s="100"/>
      <c r="G81" s="100"/>
      <c r="H81" s="100"/>
      <c r="I81" s="100"/>
      <c r="J81" s="100"/>
      <c r="K81" s="66"/>
      <c r="L81" s="100"/>
      <c r="M81" s="100"/>
      <c r="N81" s="100"/>
      <c r="O81" s="66"/>
      <c r="P81" s="101"/>
    </row>
    <row r="82" spans="1:16" ht="19.5" customHeight="1">
      <c r="A82" s="110"/>
      <c r="B82" s="111"/>
      <c r="C82" s="66"/>
      <c r="D82" s="66"/>
      <c r="E82" s="124"/>
      <c r="F82" s="100"/>
      <c r="G82" s="100"/>
      <c r="H82" s="100"/>
      <c r="I82" s="100"/>
      <c r="J82" s="100"/>
      <c r="K82" s="66"/>
      <c r="L82" s="100"/>
      <c r="M82" s="100"/>
      <c r="N82" s="100"/>
      <c r="O82" s="66"/>
      <c r="P82" s="101"/>
    </row>
    <row r="83" spans="1:16" ht="19.5" customHeight="1">
      <c r="A83" s="110"/>
      <c r="B83" s="111"/>
      <c r="C83" s="66"/>
      <c r="D83" s="66"/>
      <c r="E83" s="124"/>
      <c r="F83" s="100"/>
      <c r="G83" s="100"/>
      <c r="H83" s="100"/>
      <c r="I83" s="100"/>
      <c r="J83" s="100"/>
      <c r="K83" s="66"/>
      <c r="L83" s="100"/>
      <c r="M83" s="100"/>
      <c r="N83" s="100"/>
      <c r="O83" s="66"/>
      <c r="P83" s="101"/>
    </row>
    <row r="84" spans="1:16" ht="19.5" customHeight="1">
      <c r="A84" s="110"/>
      <c r="B84" s="111"/>
      <c r="C84" s="66"/>
      <c r="D84" s="66"/>
      <c r="E84" s="124"/>
      <c r="F84" s="100"/>
      <c r="G84" s="100"/>
      <c r="H84" s="100"/>
      <c r="I84" s="100"/>
      <c r="J84" s="100"/>
      <c r="K84" s="66"/>
      <c r="L84" s="100"/>
      <c r="M84" s="100"/>
      <c r="N84" s="100"/>
      <c r="O84" s="66"/>
      <c r="P84" s="101"/>
    </row>
    <row r="85" spans="1:16" ht="19.5" customHeight="1">
      <c r="A85" s="110"/>
      <c r="B85" s="111"/>
      <c r="C85" s="66"/>
      <c r="D85" s="66"/>
      <c r="E85" s="124"/>
      <c r="F85" s="100"/>
      <c r="G85" s="100"/>
      <c r="H85" s="100"/>
      <c r="I85" s="100"/>
      <c r="J85" s="100"/>
      <c r="K85" s="66"/>
      <c r="L85" s="100"/>
      <c r="M85" s="100"/>
      <c r="N85" s="100"/>
      <c r="O85" s="66"/>
      <c r="P85" s="101"/>
    </row>
    <row r="86" spans="1:16" ht="19.5" customHeight="1">
      <c r="A86" s="110"/>
      <c r="B86" s="111"/>
      <c r="C86" s="66"/>
      <c r="D86" s="66"/>
      <c r="E86" s="124"/>
      <c r="F86" s="100"/>
      <c r="G86" s="100"/>
      <c r="H86" s="100"/>
      <c r="I86" s="100"/>
      <c r="J86" s="100"/>
      <c r="K86" s="66"/>
      <c r="L86" s="100"/>
      <c r="M86" s="100"/>
      <c r="N86" s="100"/>
      <c r="O86" s="66"/>
      <c r="P86" s="101"/>
    </row>
    <row r="87" spans="1:16" ht="19.5" customHeight="1">
      <c r="A87" s="110"/>
      <c r="B87" s="111"/>
      <c r="C87" s="66"/>
      <c r="D87" s="66"/>
      <c r="E87" s="124"/>
      <c r="F87" s="100"/>
      <c r="G87" s="100"/>
      <c r="H87" s="100"/>
      <c r="I87" s="100"/>
      <c r="J87" s="100"/>
      <c r="K87" s="66"/>
      <c r="L87" s="100"/>
      <c r="M87" s="100"/>
      <c r="N87" s="100"/>
      <c r="O87" s="66"/>
      <c r="P87" s="101"/>
    </row>
    <row r="88" spans="1:16" ht="19.5" customHeight="1">
      <c r="A88" s="110"/>
      <c r="B88" s="111"/>
      <c r="C88" s="66"/>
      <c r="D88" s="66"/>
      <c r="E88" s="124"/>
      <c r="F88" s="100"/>
      <c r="G88" s="100"/>
      <c r="H88" s="100"/>
      <c r="I88" s="100"/>
      <c r="J88" s="100"/>
      <c r="K88" s="66"/>
      <c r="L88" s="100"/>
      <c r="M88" s="100"/>
      <c r="N88" s="100"/>
      <c r="O88" s="66"/>
      <c r="P88" s="101"/>
    </row>
    <row r="89" spans="1:16" ht="19.5" customHeight="1">
      <c r="A89" s="110"/>
      <c r="B89" s="111"/>
      <c r="C89" s="66"/>
      <c r="D89" s="66"/>
      <c r="E89" s="124"/>
      <c r="F89" s="100"/>
      <c r="G89" s="100"/>
      <c r="H89" s="100"/>
      <c r="I89" s="100"/>
      <c r="J89" s="100"/>
      <c r="K89" s="66"/>
      <c r="L89" s="100"/>
      <c r="M89" s="100"/>
      <c r="N89" s="100"/>
      <c r="O89" s="66"/>
      <c r="P89" s="101"/>
    </row>
    <row r="90" spans="1:16" ht="19.5" customHeight="1">
      <c r="A90" s="110"/>
      <c r="B90" s="111"/>
      <c r="C90" s="66"/>
      <c r="D90" s="66"/>
      <c r="E90" s="124"/>
      <c r="F90" s="100"/>
      <c r="G90" s="100"/>
      <c r="H90" s="100"/>
      <c r="I90" s="100"/>
      <c r="J90" s="100"/>
      <c r="K90" s="66"/>
      <c r="L90" s="100"/>
      <c r="M90" s="100"/>
      <c r="N90" s="100"/>
      <c r="O90" s="66"/>
      <c r="P90" s="101"/>
    </row>
    <row r="91" spans="1:16" ht="19.5" customHeight="1">
      <c r="A91" s="110"/>
      <c r="B91" s="111"/>
      <c r="C91" s="66"/>
      <c r="D91" s="66"/>
      <c r="E91" s="124"/>
      <c r="F91" s="100"/>
      <c r="G91" s="100"/>
      <c r="H91" s="100"/>
      <c r="I91" s="100"/>
      <c r="J91" s="100"/>
      <c r="K91" s="66"/>
      <c r="L91" s="100"/>
      <c r="M91" s="100"/>
      <c r="N91" s="100"/>
      <c r="O91" s="66"/>
      <c r="P91" s="101"/>
    </row>
    <row r="92" spans="1:16" ht="19.5" customHeight="1">
      <c r="A92" s="110"/>
      <c r="B92" s="111"/>
      <c r="C92" s="66"/>
      <c r="D92" s="66"/>
      <c r="E92" s="124"/>
      <c r="F92" s="100"/>
      <c r="G92" s="100"/>
      <c r="H92" s="100"/>
      <c r="I92" s="100"/>
      <c r="J92" s="100"/>
      <c r="K92" s="66"/>
      <c r="L92" s="100"/>
      <c r="M92" s="100"/>
      <c r="N92" s="100"/>
      <c r="O92" s="66"/>
      <c r="P92" s="101"/>
    </row>
    <row r="93" spans="1:16" ht="19.5" customHeight="1">
      <c r="A93" s="110"/>
      <c r="B93" s="111"/>
      <c r="C93" s="66"/>
      <c r="D93" s="66"/>
      <c r="E93" s="124"/>
      <c r="F93" s="100"/>
      <c r="G93" s="100"/>
      <c r="H93" s="100"/>
      <c r="I93" s="100"/>
      <c r="J93" s="100"/>
      <c r="K93" s="66"/>
      <c r="L93" s="100"/>
      <c r="M93" s="100"/>
      <c r="N93" s="100"/>
      <c r="O93" s="66"/>
      <c r="P93" s="101"/>
    </row>
    <row r="94" spans="1:16" ht="19.5" customHeight="1">
      <c r="A94" s="110"/>
      <c r="B94" s="111"/>
      <c r="C94" s="66"/>
      <c r="D94" s="66"/>
      <c r="E94" s="124"/>
      <c r="F94" s="100"/>
      <c r="G94" s="100"/>
      <c r="H94" s="100"/>
      <c r="I94" s="100"/>
      <c r="J94" s="100"/>
      <c r="K94" s="66"/>
      <c r="L94" s="100"/>
      <c r="M94" s="100"/>
      <c r="N94" s="100"/>
      <c r="O94" s="66"/>
      <c r="P94" s="101"/>
    </row>
    <row r="95" spans="1:16" ht="19.5" customHeight="1">
      <c r="A95" s="110"/>
      <c r="B95" s="111"/>
      <c r="C95" s="66"/>
      <c r="D95" s="66"/>
      <c r="E95" s="124"/>
      <c r="F95" s="100"/>
      <c r="G95" s="100"/>
      <c r="H95" s="100"/>
      <c r="I95" s="100"/>
      <c r="J95" s="100"/>
      <c r="K95" s="66"/>
      <c r="L95" s="100"/>
      <c r="M95" s="100"/>
      <c r="N95" s="100"/>
      <c r="O95" s="66"/>
      <c r="P95" s="101"/>
    </row>
    <row r="96" spans="1:16" ht="19.5" customHeight="1">
      <c r="A96" s="110"/>
      <c r="B96" s="111"/>
      <c r="C96" s="66"/>
      <c r="D96" s="66"/>
      <c r="E96" s="124"/>
      <c r="F96" s="100"/>
      <c r="G96" s="100"/>
      <c r="H96" s="100"/>
      <c r="I96" s="100"/>
      <c r="J96" s="100"/>
      <c r="K96" s="66"/>
      <c r="L96" s="100"/>
      <c r="M96" s="100"/>
      <c r="N96" s="100"/>
      <c r="O96" s="66"/>
      <c r="P96" s="101"/>
    </row>
    <row r="97" spans="1:16" ht="19.5" customHeight="1">
      <c r="A97" s="110"/>
      <c r="B97" s="111"/>
      <c r="C97" s="66"/>
      <c r="D97" s="66"/>
      <c r="E97" s="124"/>
      <c r="F97" s="100"/>
      <c r="G97" s="100"/>
      <c r="H97" s="100"/>
      <c r="I97" s="100"/>
      <c r="J97" s="100"/>
      <c r="K97" s="66"/>
      <c r="L97" s="100"/>
      <c r="M97" s="100"/>
      <c r="N97" s="100"/>
      <c r="O97" s="66"/>
      <c r="P97" s="101"/>
    </row>
    <row r="98" spans="1:16" ht="19.5" customHeight="1">
      <c r="A98" s="110"/>
      <c r="B98" s="111"/>
      <c r="C98" s="66"/>
      <c r="D98" s="66"/>
      <c r="E98" s="124"/>
      <c r="F98" s="100"/>
      <c r="G98" s="100"/>
      <c r="H98" s="100"/>
      <c r="I98" s="100"/>
      <c r="J98" s="100"/>
      <c r="K98" s="66"/>
      <c r="L98" s="100"/>
      <c r="M98" s="100"/>
      <c r="N98" s="100"/>
      <c r="O98" s="66"/>
      <c r="P98" s="101"/>
    </row>
    <row r="99" spans="1:16" ht="19.5" customHeight="1">
      <c r="A99" s="110"/>
      <c r="B99" s="111"/>
      <c r="C99" s="66"/>
      <c r="D99" s="66"/>
      <c r="E99" s="124"/>
      <c r="F99" s="100"/>
      <c r="G99" s="100"/>
      <c r="H99" s="100"/>
      <c r="I99" s="100"/>
      <c r="J99" s="100"/>
      <c r="K99" s="66"/>
      <c r="L99" s="100"/>
      <c r="M99" s="100"/>
      <c r="N99" s="100"/>
      <c r="O99" s="66"/>
      <c r="P99" s="101"/>
    </row>
    <row r="100" spans="1:16" ht="19.5" customHeight="1">
      <c r="A100" s="110"/>
      <c r="B100" s="111"/>
      <c r="C100" s="66"/>
      <c r="D100" s="66"/>
      <c r="E100" s="124"/>
      <c r="F100" s="100"/>
      <c r="G100" s="100"/>
      <c r="H100" s="100"/>
      <c r="I100" s="100"/>
      <c r="J100" s="100"/>
      <c r="K100" s="66"/>
      <c r="L100" s="100"/>
      <c r="M100" s="100"/>
      <c r="N100" s="100"/>
      <c r="O100" s="66"/>
      <c r="P100" s="101"/>
    </row>
    <row r="101" spans="1:16" ht="19.5" customHeight="1">
      <c r="A101" s="110"/>
      <c r="B101" s="111"/>
      <c r="C101" s="66"/>
      <c r="D101" s="66"/>
      <c r="E101" s="124"/>
      <c r="F101" s="100"/>
      <c r="G101" s="100"/>
      <c r="H101" s="100"/>
      <c r="I101" s="100"/>
      <c r="J101" s="100"/>
      <c r="K101" s="66"/>
      <c r="L101" s="100"/>
      <c r="M101" s="100"/>
      <c r="N101" s="100"/>
      <c r="O101" s="66"/>
      <c r="P101" s="101"/>
    </row>
    <row r="102" spans="1:16" ht="19.5" customHeight="1">
      <c r="A102" s="110"/>
      <c r="B102" s="111"/>
      <c r="C102" s="66"/>
      <c r="D102" s="66"/>
      <c r="E102" s="124"/>
      <c r="F102" s="100"/>
      <c r="G102" s="100"/>
      <c r="H102" s="100"/>
      <c r="I102" s="100"/>
      <c r="J102" s="100"/>
      <c r="K102" s="66"/>
      <c r="L102" s="100"/>
      <c r="M102" s="100"/>
      <c r="N102" s="100"/>
      <c r="O102" s="66"/>
      <c r="P102" s="101"/>
    </row>
    <row r="103" spans="1:16" ht="19.5" customHeight="1">
      <c r="A103" s="110"/>
      <c r="B103" s="111"/>
      <c r="C103" s="66"/>
      <c r="D103" s="66"/>
      <c r="E103" s="124"/>
      <c r="F103" s="100"/>
      <c r="G103" s="100"/>
      <c r="H103" s="100"/>
      <c r="I103" s="100"/>
      <c r="J103" s="100"/>
      <c r="K103" s="66"/>
      <c r="L103" s="100"/>
      <c r="M103" s="100"/>
      <c r="N103" s="100"/>
      <c r="O103" s="66"/>
      <c r="P103" s="101"/>
    </row>
    <row r="104" spans="1:16" ht="19.5" customHeight="1">
      <c r="A104" s="110"/>
      <c r="B104" s="111"/>
      <c r="C104" s="66"/>
      <c r="D104" s="66"/>
      <c r="E104" s="124"/>
      <c r="F104" s="100"/>
      <c r="G104" s="100"/>
      <c r="H104" s="100"/>
      <c r="I104" s="100"/>
      <c r="J104" s="100"/>
      <c r="K104" s="66"/>
      <c r="L104" s="100"/>
      <c r="M104" s="100"/>
      <c r="N104" s="100"/>
      <c r="O104" s="66"/>
      <c r="P104" s="101"/>
    </row>
    <row r="105" spans="1:16" ht="19.5" customHeight="1">
      <c r="A105" s="110"/>
      <c r="B105" s="111"/>
      <c r="C105" s="66"/>
      <c r="D105" s="66"/>
      <c r="E105" s="124"/>
      <c r="F105" s="100"/>
      <c r="G105" s="100"/>
      <c r="H105" s="100"/>
      <c r="I105" s="100"/>
      <c r="J105" s="100"/>
      <c r="K105" s="66"/>
      <c r="L105" s="100"/>
      <c r="M105" s="100"/>
      <c r="N105" s="100"/>
      <c r="O105" s="66"/>
      <c r="P105" s="101"/>
    </row>
    <row r="106" spans="1:16" ht="19.5" customHeight="1">
      <c r="A106" s="110"/>
      <c r="B106" s="111"/>
      <c r="C106" s="66"/>
      <c r="D106" s="66"/>
      <c r="E106" s="124"/>
      <c r="F106" s="100"/>
      <c r="G106" s="100"/>
      <c r="H106" s="100"/>
      <c r="I106" s="100"/>
      <c r="J106" s="100"/>
      <c r="K106" s="66"/>
      <c r="L106" s="100"/>
      <c r="M106" s="100"/>
      <c r="N106" s="100"/>
      <c r="O106" s="66"/>
      <c r="P106" s="101"/>
    </row>
    <row r="107" spans="1:16" ht="19.5" customHeight="1">
      <c r="A107" s="110"/>
      <c r="B107" s="111"/>
      <c r="C107" s="66"/>
      <c r="D107" s="66"/>
      <c r="E107" s="124"/>
      <c r="F107" s="100"/>
      <c r="G107" s="100"/>
      <c r="H107" s="100"/>
      <c r="I107" s="100"/>
      <c r="J107" s="100"/>
      <c r="K107" s="66"/>
      <c r="L107" s="100"/>
      <c r="M107" s="100"/>
      <c r="N107" s="100"/>
      <c r="O107" s="66"/>
      <c r="P107" s="101"/>
    </row>
    <row r="108" spans="1:16" ht="19.5" customHeight="1">
      <c r="A108" s="110"/>
      <c r="B108" s="111"/>
      <c r="C108" s="66"/>
      <c r="D108" s="66"/>
      <c r="E108" s="124"/>
      <c r="F108" s="100"/>
      <c r="G108" s="100"/>
      <c r="H108" s="100"/>
      <c r="I108" s="100"/>
      <c r="J108" s="100"/>
      <c r="K108" s="66"/>
      <c r="L108" s="100"/>
      <c r="M108" s="100"/>
      <c r="N108" s="100"/>
      <c r="O108" s="66"/>
      <c r="P108" s="101"/>
    </row>
    <row r="109" spans="1:16" ht="19.5" customHeight="1">
      <c r="A109" s="110"/>
      <c r="B109" s="111"/>
      <c r="C109" s="66"/>
      <c r="D109" s="66"/>
      <c r="E109" s="124"/>
      <c r="F109" s="100"/>
      <c r="G109" s="100"/>
      <c r="H109" s="100"/>
      <c r="I109" s="100"/>
      <c r="J109" s="100"/>
      <c r="K109" s="66"/>
      <c r="L109" s="100"/>
      <c r="M109" s="100"/>
      <c r="N109" s="100"/>
      <c r="O109" s="66"/>
      <c r="P109" s="101"/>
    </row>
    <row r="110" spans="1:16" ht="19.5" customHeight="1">
      <c r="A110" s="110"/>
      <c r="B110" s="111"/>
      <c r="C110" s="66"/>
      <c r="D110" s="66"/>
      <c r="E110" s="124"/>
      <c r="F110" s="100"/>
      <c r="G110" s="100"/>
      <c r="H110" s="100"/>
      <c r="I110" s="100"/>
      <c r="J110" s="100"/>
      <c r="K110" s="66"/>
      <c r="L110" s="100"/>
      <c r="M110" s="100"/>
      <c r="N110" s="100"/>
      <c r="O110" s="66"/>
      <c r="P110" s="101"/>
    </row>
    <row r="111" spans="1:3" ht="19.5" customHeight="1">
      <c r="A111" s="29"/>
      <c r="B111" s="29"/>
      <c r="C111" s="29"/>
    </row>
    <row r="112" spans="1:3" ht="19.5" customHeight="1">
      <c r="A112" s="29"/>
      <c r="B112" s="29"/>
      <c r="C112" s="29"/>
    </row>
    <row r="113" spans="1:3" ht="19.5" customHeight="1">
      <c r="A113" s="29"/>
      <c r="B113" s="29"/>
      <c r="C113" s="29"/>
    </row>
    <row r="114" spans="1:3" ht="19.5" customHeight="1">
      <c r="A114" s="29"/>
      <c r="B114" s="29"/>
      <c r="C114" s="29"/>
    </row>
    <row r="115" spans="1:3" ht="19.5" customHeight="1">
      <c r="A115" s="29"/>
      <c r="B115" s="29"/>
      <c r="C115" s="29"/>
    </row>
    <row r="116" spans="1:3" ht="19.5" customHeight="1">
      <c r="A116" s="29"/>
      <c r="B116" s="29"/>
      <c r="C116" s="29"/>
    </row>
    <row r="117" spans="1:3" ht="19.5" customHeight="1">
      <c r="A117" s="29"/>
      <c r="B117" s="29"/>
      <c r="C117" s="29"/>
    </row>
    <row r="118" spans="1:3" ht="19.5" customHeight="1">
      <c r="A118" s="29"/>
      <c r="B118" s="29"/>
      <c r="C118" s="29"/>
    </row>
    <row r="119" spans="1:3" ht="19.5" customHeight="1">
      <c r="A119" s="29"/>
      <c r="B119" s="29"/>
      <c r="C119" s="29"/>
    </row>
    <row r="120" spans="1:3" ht="19.5" customHeight="1">
      <c r="A120" s="29"/>
      <c r="B120" s="29"/>
      <c r="C120" s="29"/>
    </row>
    <row r="121" spans="1:3" ht="19.5" customHeight="1">
      <c r="A121" s="29"/>
      <c r="B121" s="29"/>
      <c r="C121" s="29"/>
    </row>
    <row r="122" spans="1:3" ht="19.5" customHeight="1">
      <c r="A122" s="29"/>
      <c r="B122" s="29"/>
      <c r="C122" s="29"/>
    </row>
    <row r="123" spans="1:3" ht="19.5" customHeight="1">
      <c r="A123" s="29"/>
      <c r="B123" s="29"/>
      <c r="C123" s="29"/>
    </row>
    <row r="124" spans="1:3" ht="19.5" customHeight="1">
      <c r="A124" s="29"/>
      <c r="B124" s="29"/>
      <c r="C124" s="29"/>
    </row>
    <row r="125" spans="1:3" ht="19.5" customHeight="1">
      <c r="A125" s="29"/>
      <c r="B125" s="29"/>
      <c r="C125" s="29"/>
    </row>
    <row r="126" spans="1:3" ht="19.5" customHeight="1">
      <c r="A126" s="29"/>
      <c r="B126" s="29"/>
      <c r="C126" s="29"/>
    </row>
    <row r="127" spans="1:3" ht="19.5" customHeight="1">
      <c r="A127" s="29"/>
      <c r="B127" s="29"/>
      <c r="C127" s="29"/>
    </row>
    <row r="128" spans="1:3" ht="19.5" customHeight="1">
      <c r="A128" s="29"/>
      <c r="B128" s="29"/>
      <c r="C128" s="29"/>
    </row>
    <row r="129" spans="1:3" ht="19.5" customHeight="1">
      <c r="A129" s="29"/>
      <c r="B129" s="29"/>
      <c r="C129" s="29"/>
    </row>
    <row r="130" spans="1:3" ht="19.5" customHeight="1">
      <c r="A130" s="29"/>
      <c r="B130" s="29"/>
      <c r="C130" s="29"/>
    </row>
    <row r="131" spans="1:3" ht="19.5" customHeight="1">
      <c r="A131" s="29"/>
      <c r="B131" s="29"/>
      <c r="C131" s="29"/>
    </row>
    <row r="132" spans="1:3" ht="19.5" customHeight="1">
      <c r="A132" s="29"/>
      <c r="B132" s="29"/>
      <c r="C132" s="29"/>
    </row>
    <row r="133" spans="1:3" ht="19.5" customHeight="1">
      <c r="A133" s="29"/>
      <c r="B133" s="29"/>
      <c r="C133" s="29"/>
    </row>
    <row r="134" spans="1:3" ht="19.5" customHeight="1">
      <c r="A134" s="29"/>
      <c r="B134" s="29"/>
      <c r="C134" s="29"/>
    </row>
    <row r="135" spans="1:3" ht="19.5" customHeight="1">
      <c r="A135" s="29"/>
      <c r="B135" s="29"/>
      <c r="C135" s="29"/>
    </row>
    <row r="136" spans="1:3" ht="19.5" customHeight="1">
      <c r="A136" s="29"/>
      <c r="B136" s="29"/>
      <c r="C136" s="29"/>
    </row>
    <row r="137" spans="1:3" ht="19.5" customHeight="1">
      <c r="A137" s="29"/>
      <c r="B137" s="29"/>
      <c r="C137" s="29"/>
    </row>
    <row r="138" spans="1:3" ht="19.5" customHeight="1">
      <c r="A138" s="29"/>
      <c r="B138" s="29"/>
      <c r="C138" s="29"/>
    </row>
    <row r="139" spans="1:3" ht="19.5" customHeight="1">
      <c r="A139" s="29"/>
      <c r="B139" s="29"/>
      <c r="C139" s="29"/>
    </row>
    <row r="140" spans="1:3" ht="19.5" customHeight="1">
      <c r="A140" s="29"/>
      <c r="B140" s="29"/>
      <c r="C140" s="29"/>
    </row>
    <row r="141" spans="1:3" ht="19.5" customHeight="1">
      <c r="A141" s="29"/>
      <c r="B141" s="29"/>
      <c r="C141" s="29"/>
    </row>
    <row r="142" spans="1:3" ht="19.5" customHeight="1">
      <c r="A142" s="29"/>
      <c r="B142" s="29"/>
      <c r="C142" s="29"/>
    </row>
    <row r="143" spans="1:3" ht="19.5" customHeight="1">
      <c r="A143" s="29"/>
      <c r="B143" s="29"/>
      <c r="C143" s="29"/>
    </row>
    <row r="144" spans="1:3" ht="19.5" customHeight="1">
      <c r="A144" s="29"/>
      <c r="B144" s="29"/>
      <c r="C144" s="29"/>
    </row>
    <row r="145" spans="1:3" ht="19.5" customHeight="1">
      <c r="A145" s="29"/>
      <c r="B145" s="29"/>
      <c r="C145" s="29"/>
    </row>
    <row r="146" spans="1:3" ht="19.5" customHeight="1">
      <c r="A146" s="29"/>
      <c r="B146" s="29"/>
      <c r="C146" s="29"/>
    </row>
    <row r="147" spans="1:3" ht="19.5" customHeight="1">
      <c r="A147" s="29"/>
      <c r="B147" s="29"/>
      <c r="C147" s="29"/>
    </row>
    <row r="148" spans="1:3" ht="19.5" customHeight="1">
      <c r="A148" s="29"/>
      <c r="B148" s="29"/>
      <c r="C148" s="29"/>
    </row>
    <row r="149" spans="1:3" ht="19.5" customHeight="1">
      <c r="A149" s="29"/>
      <c r="B149" s="29"/>
      <c r="C149" s="29"/>
    </row>
    <row r="150" spans="1:3" ht="19.5" customHeight="1">
      <c r="A150" s="29"/>
      <c r="B150" s="29"/>
      <c r="C150" s="29"/>
    </row>
    <row r="151" spans="1:3" ht="19.5" customHeight="1">
      <c r="A151" s="29"/>
      <c r="B151" s="29"/>
      <c r="C151" s="29"/>
    </row>
    <row r="152" spans="1:3" ht="19.5" customHeight="1">
      <c r="A152" s="29"/>
      <c r="B152" s="29"/>
      <c r="C152" s="29"/>
    </row>
    <row r="153" spans="1:3" ht="19.5" customHeight="1">
      <c r="A153" s="29"/>
      <c r="B153" s="29"/>
      <c r="C153" s="29"/>
    </row>
    <row r="154" spans="1:3" ht="19.5" customHeight="1">
      <c r="A154" s="29"/>
      <c r="B154" s="29"/>
      <c r="C154" s="29"/>
    </row>
    <row r="155" spans="1:3" ht="19.5" customHeight="1">
      <c r="A155" s="29"/>
      <c r="B155" s="29"/>
      <c r="C155" s="29"/>
    </row>
    <row r="156" spans="1:3" ht="19.5" customHeight="1">
      <c r="A156" s="29"/>
      <c r="B156" s="29"/>
      <c r="C156" s="29"/>
    </row>
    <row r="157" spans="1:3" ht="19.5" customHeight="1">
      <c r="A157" s="29"/>
      <c r="B157" s="29"/>
      <c r="C157" s="29"/>
    </row>
    <row r="158" spans="1:3" ht="19.5" customHeight="1">
      <c r="A158" s="29"/>
      <c r="B158" s="29"/>
      <c r="C158" s="29"/>
    </row>
    <row r="159" spans="1:3" ht="19.5" customHeight="1">
      <c r="A159" s="29"/>
      <c r="B159" s="29"/>
      <c r="C159" s="29"/>
    </row>
    <row r="160" spans="1:3" ht="19.5" customHeight="1">
      <c r="A160" s="29"/>
      <c r="B160" s="29"/>
      <c r="C160" s="29"/>
    </row>
    <row r="161" spans="1:3" ht="19.5" customHeight="1">
      <c r="A161" s="29"/>
      <c r="B161" s="29"/>
      <c r="C161" s="29"/>
    </row>
    <row r="162" spans="1:3" ht="19.5" customHeight="1">
      <c r="A162" s="29"/>
      <c r="B162" s="29"/>
      <c r="C162" s="29"/>
    </row>
    <row r="163" spans="1:3" ht="19.5" customHeight="1">
      <c r="A163" s="29"/>
      <c r="B163" s="29"/>
      <c r="C163" s="29"/>
    </row>
    <row r="164" spans="1:3" ht="19.5" customHeight="1">
      <c r="A164" s="29"/>
      <c r="B164" s="29"/>
      <c r="C164" s="29"/>
    </row>
    <row r="165" spans="1:3" ht="19.5" customHeight="1">
      <c r="A165" s="29"/>
      <c r="B165" s="29"/>
      <c r="C165" s="29"/>
    </row>
    <row r="166" spans="1:3" ht="19.5" customHeight="1">
      <c r="A166" s="29"/>
      <c r="B166" s="29"/>
      <c r="C166" s="29"/>
    </row>
    <row r="167" spans="1:3" ht="19.5" customHeight="1">
      <c r="A167" s="29"/>
      <c r="B167" s="29"/>
      <c r="C167" s="29"/>
    </row>
    <row r="168" spans="1:3" ht="19.5" customHeight="1">
      <c r="A168" s="29"/>
      <c r="B168" s="29"/>
      <c r="C168" s="29"/>
    </row>
    <row r="169" spans="1:3" ht="19.5" customHeight="1">
      <c r="A169" s="29"/>
      <c r="B169" s="29"/>
      <c r="C169" s="29"/>
    </row>
    <row r="170" spans="1:3" ht="19.5" customHeight="1">
      <c r="A170" s="29"/>
      <c r="B170" s="29"/>
      <c r="C170" s="29"/>
    </row>
    <row r="171" spans="1:3" ht="19.5" customHeight="1">
      <c r="A171" s="29"/>
      <c r="B171" s="29"/>
      <c r="C171" s="29"/>
    </row>
    <row r="172" spans="1:3" ht="19.5" customHeight="1">
      <c r="A172" s="29"/>
      <c r="B172" s="29"/>
      <c r="C172" s="29"/>
    </row>
    <row r="173" spans="1:3" ht="19.5" customHeight="1">
      <c r="A173" s="29"/>
      <c r="B173" s="29"/>
      <c r="C173" s="29"/>
    </row>
    <row r="174" spans="1:3" ht="19.5" customHeight="1">
      <c r="A174" s="29"/>
      <c r="B174" s="29"/>
      <c r="C174" s="29"/>
    </row>
    <row r="175" spans="1:3" ht="19.5" customHeight="1">
      <c r="A175" s="29"/>
      <c r="B175" s="29"/>
      <c r="C175" s="29"/>
    </row>
    <row r="176" spans="1:3" ht="19.5" customHeight="1">
      <c r="A176" s="29"/>
      <c r="B176" s="29"/>
      <c r="C176" s="29"/>
    </row>
    <row r="177" spans="1:3" ht="19.5" customHeight="1">
      <c r="A177" s="29"/>
      <c r="B177" s="29"/>
      <c r="C177" s="29"/>
    </row>
    <row r="178" spans="1:3" ht="19.5" customHeight="1">
      <c r="A178" s="29"/>
      <c r="B178" s="29"/>
      <c r="C178" s="29"/>
    </row>
    <row r="179" spans="1:3" ht="19.5" customHeight="1">
      <c r="A179" s="29"/>
      <c r="B179" s="29"/>
      <c r="C179" s="29"/>
    </row>
    <row r="180" spans="1:3" ht="19.5" customHeight="1">
      <c r="A180" s="29"/>
      <c r="B180" s="29"/>
      <c r="C180" s="29"/>
    </row>
    <row r="181" spans="1:3" ht="19.5" customHeight="1">
      <c r="A181" s="29"/>
      <c r="B181" s="29"/>
      <c r="C181" s="29"/>
    </row>
    <row r="182" spans="1:3" ht="19.5" customHeight="1">
      <c r="A182" s="29"/>
      <c r="B182" s="29"/>
      <c r="C182" s="29"/>
    </row>
    <row r="183" spans="1:3" ht="19.5" customHeight="1">
      <c r="A183" s="29"/>
      <c r="B183" s="29"/>
      <c r="C183" s="29"/>
    </row>
    <row r="184" spans="1:3" ht="19.5" customHeight="1">
      <c r="A184" s="29"/>
      <c r="B184" s="29"/>
      <c r="C184" s="29"/>
    </row>
    <row r="185" spans="1:3" ht="19.5" customHeight="1">
      <c r="A185" s="29"/>
      <c r="B185" s="29"/>
      <c r="C185" s="29"/>
    </row>
    <row r="186" spans="1:3" ht="19.5" customHeight="1">
      <c r="A186" s="29"/>
      <c r="B186" s="29"/>
      <c r="C186" s="29"/>
    </row>
    <row r="187" spans="1:3" ht="19.5" customHeight="1">
      <c r="A187" s="29"/>
      <c r="B187" s="29"/>
      <c r="C187" s="29"/>
    </row>
    <row r="188" spans="1:3" ht="19.5" customHeight="1">
      <c r="A188" s="29"/>
      <c r="B188" s="29"/>
      <c r="C188" s="29"/>
    </row>
    <row r="189" spans="1:3" ht="19.5" customHeight="1">
      <c r="A189" s="29"/>
      <c r="B189" s="29"/>
      <c r="C189" s="29"/>
    </row>
    <row r="190" spans="1:3" ht="19.5" customHeight="1">
      <c r="A190" s="29"/>
      <c r="B190" s="29"/>
      <c r="C190" s="29"/>
    </row>
    <row r="191" spans="1:3" ht="19.5" customHeight="1">
      <c r="A191" s="29"/>
      <c r="B191" s="29"/>
      <c r="C191" s="29"/>
    </row>
    <row r="192" spans="1:3" ht="19.5" customHeight="1">
      <c r="A192" s="29"/>
      <c r="B192" s="29"/>
      <c r="C192" s="29"/>
    </row>
    <row r="193" spans="1:3" ht="19.5" customHeight="1">
      <c r="A193" s="29"/>
      <c r="B193" s="29"/>
      <c r="C193" s="29"/>
    </row>
    <row r="194" spans="1:3" ht="19.5" customHeight="1">
      <c r="A194" s="29"/>
      <c r="B194" s="29"/>
      <c r="C194" s="29"/>
    </row>
    <row r="195" spans="1:3" ht="19.5" customHeight="1">
      <c r="A195" s="29"/>
      <c r="B195" s="29"/>
      <c r="C195" s="29"/>
    </row>
    <row r="196" spans="1:3" ht="19.5" customHeight="1">
      <c r="A196" s="29"/>
      <c r="B196" s="29"/>
      <c r="C196" s="29"/>
    </row>
    <row r="197" spans="1:3" ht="19.5" customHeight="1">
      <c r="A197" s="29"/>
      <c r="B197" s="29"/>
      <c r="C197" s="29"/>
    </row>
    <row r="198" spans="1:3" ht="19.5" customHeight="1">
      <c r="A198" s="29"/>
      <c r="B198" s="29"/>
      <c r="C198" s="29"/>
    </row>
    <row r="199" spans="1:3" ht="19.5" customHeight="1">
      <c r="A199" s="29"/>
      <c r="B199" s="29"/>
      <c r="C199" s="29"/>
    </row>
    <row r="200" spans="1:3" ht="19.5" customHeight="1">
      <c r="A200" s="29"/>
      <c r="B200" s="29"/>
      <c r="C200" s="29"/>
    </row>
    <row r="201" spans="1:3" ht="19.5" customHeight="1">
      <c r="A201" s="29"/>
      <c r="B201" s="29"/>
      <c r="C201" s="29"/>
    </row>
    <row r="202" spans="1:3" ht="19.5" customHeight="1">
      <c r="A202" s="29"/>
      <c r="B202" s="29"/>
      <c r="C202" s="29"/>
    </row>
    <row r="203" spans="1:3" ht="19.5" customHeight="1">
      <c r="A203" s="29"/>
      <c r="B203" s="29"/>
      <c r="C203" s="29"/>
    </row>
    <row r="204" spans="1:3" ht="19.5" customHeight="1">
      <c r="A204" s="29"/>
      <c r="B204" s="29"/>
      <c r="C204" s="29"/>
    </row>
    <row r="205" spans="1:3" ht="19.5" customHeight="1">
      <c r="A205" s="29"/>
      <c r="B205" s="29"/>
      <c r="C205" s="29"/>
    </row>
    <row r="206" spans="1:3" ht="19.5" customHeight="1">
      <c r="A206" s="29"/>
      <c r="B206" s="29"/>
      <c r="C206" s="29"/>
    </row>
    <row r="207" spans="1:3" ht="19.5" customHeight="1">
      <c r="A207" s="29"/>
      <c r="B207" s="29"/>
      <c r="C207" s="29"/>
    </row>
    <row r="208" spans="1:3" ht="19.5" customHeight="1">
      <c r="A208" s="29"/>
      <c r="B208" s="29"/>
      <c r="C208" s="29"/>
    </row>
    <row r="209" spans="1:3" ht="19.5" customHeight="1">
      <c r="A209" s="29"/>
      <c r="B209" s="29"/>
      <c r="C209" s="29"/>
    </row>
    <row r="210" spans="1:3" ht="19.5" customHeight="1">
      <c r="A210" s="29"/>
      <c r="B210" s="29"/>
      <c r="C210" s="29"/>
    </row>
    <row r="211" spans="1:3" ht="19.5" customHeight="1">
      <c r="A211" s="29"/>
      <c r="B211" s="29"/>
      <c r="C211" s="29"/>
    </row>
    <row r="212" spans="1:3" ht="19.5" customHeight="1">
      <c r="A212" s="29"/>
      <c r="B212" s="29"/>
      <c r="C212" s="29"/>
    </row>
    <row r="213" spans="1:3" ht="19.5" customHeight="1">
      <c r="A213" s="29"/>
      <c r="B213" s="29"/>
      <c r="C213" s="29"/>
    </row>
    <row r="214" spans="1:3" ht="19.5" customHeight="1">
      <c r="A214" s="29"/>
      <c r="B214" s="29"/>
      <c r="C214" s="29"/>
    </row>
    <row r="215" spans="1:3" ht="19.5" customHeight="1">
      <c r="A215" s="29"/>
      <c r="B215" s="29"/>
      <c r="C215" s="29"/>
    </row>
    <row r="216" spans="1:3" ht="19.5" customHeight="1">
      <c r="A216" s="29"/>
      <c r="B216" s="29"/>
      <c r="C216" s="29"/>
    </row>
    <row r="217" spans="1:3" ht="19.5" customHeight="1">
      <c r="A217" s="29"/>
      <c r="B217" s="29"/>
      <c r="C217" s="29"/>
    </row>
    <row r="218" spans="1:3" ht="19.5" customHeight="1">
      <c r="A218" s="29"/>
      <c r="B218" s="29"/>
      <c r="C218" s="29"/>
    </row>
    <row r="219" spans="1:3" ht="19.5" customHeight="1">
      <c r="A219" s="29"/>
      <c r="B219" s="29"/>
      <c r="C219" s="29"/>
    </row>
    <row r="220" spans="1:3" ht="19.5" customHeight="1">
      <c r="A220" s="29"/>
      <c r="B220" s="29"/>
      <c r="C220" s="29"/>
    </row>
    <row r="221" spans="1:3" ht="19.5" customHeight="1">
      <c r="A221" s="29"/>
      <c r="B221" s="29"/>
      <c r="C221" s="29"/>
    </row>
    <row r="222" spans="1:3" ht="19.5" customHeight="1">
      <c r="A222" s="29"/>
      <c r="B222" s="29"/>
      <c r="C222" s="29"/>
    </row>
    <row r="223" spans="1:3" ht="19.5" customHeight="1">
      <c r="A223" s="29"/>
      <c r="B223" s="29"/>
      <c r="C223" s="29"/>
    </row>
    <row r="224" spans="1:3" ht="19.5" customHeight="1">
      <c r="A224" s="29"/>
      <c r="B224" s="29"/>
      <c r="C224" s="29"/>
    </row>
    <row r="225" spans="1:3" ht="19.5" customHeight="1">
      <c r="A225" s="29"/>
      <c r="B225" s="29"/>
      <c r="C225" s="29"/>
    </row>
    <row r="226" spans="1:3" ht="19.5" customHeight="1">
      <c r="A226" s="29"/>
      <c r="B226" s="29"/>
      <c r="C226" s="29"/>
    </row>
    <row r="227" spans="1:3" ht="19.5" customHeight="1">
      <c r="A227" s="29"/>
      <c r="B227" s="29"/>
      <c r="C227" s="29"/>
    </row>
    <row r="228" spans="1:3" ht="19.5" customHeight="1">
      <c r="A228" s="29"/>
      <c r="B228" s="29"/>
      <c r="C228" s="29"/>
    </row>
    <row r="229" spans="1:3" ht="19.5" customHeight="1">
      <c r="A229" s="29"/>
      <c r="B229" s="29"/>
      <c r="C229" s="29"/>
    </row>
    <row r="230" spans="1:3" ht="19.5" customHeight="1">
      <c r="A230" s="29"/>
      <c r="B230" s="29"/>
      <c r="C230" s="29"/>
    </row>
    <row r="231" spans="1:3" ht="19.5" customHeight="1">
      <c r="A231" s="29"/>
      <c r="B231" s="29"/>
      <c r="C231" s="29"/>
    </row>
    <row r="232" spans="1:3" ht="19.5" customHeight="1">
      <c r="A232" s="29"/>
      <c r="B232" s="29"/>
      <c r="C232" s="29"/>
    </row>
    <row r="233" spans="1:3" ht="19.5" customHeight="1">
      <c r="A233" s="29"/>
      <c r="B233" s="29"/>
      <c r="C233" s="29"/>
    </row>
    <row r="234" spans="1:3" ht="19.5" customHeight="1">
      <c r="A234" s="29"/>
      <c r="B234" s="29"/>
      <c r="C234" s="29"/>
    </row>
    <row r="235" spans="1:3" ht="19.5" customHeight="1">
      <c r="A235" s="29"/>
      <c r="B235" s="29"/>
      <c r="C235" s="29"/>
    </row>
    <row r="236" spans="1:3" ht="19.5" customHeight="1">
      <c r="A236" s="29"/>
      <c r="B236" s="29"/>
      <c r="C236" s="29"/>
    </row>
    <row r="237" spans="1:3" ht="19.5" customHeight="1">
      <c r="A237" s="29"/>
      <c r="B237" s="29"/>
      <c r="C237" s="29"/>
    </row>
    <row r="238" spans="1:3" ht="19.5" customHeight="1">
      <c r="A238" s="29"/>
      <c r="B238" s="29"/>
      <c r="C238" s="29"/>
    </row>
    <row r="239" spans="1:3" ht="19.5" customHeight="1">
      <c r="A239" s="29"/>
      <c r="B239" s="29"/>
      <c r="C239" s="29"/>
    </row>
    <row r="240" spans="1:3" ht="19.5" customHeight="1">
      <c r="A240" s="29"/>
      <c r="B240" s="29"/>
      <c r="C240" s="29"/>
    </row>
    <row r="241" spans="1:3" ht="19.5" customHeight="1">
      <c r="A241" s="29"/>
      <c r="B241" s="29"/>
      <c r="C241" s="29"/>
    </row>
    <row r="242" spans="1:3" ht="19.5" customHeight="1">
      <c r="A242" s="29"/>
      <c r="B242" s="29"/>
      <c r="C242" s="29"/>
    </row>
    <row r="243" spans="1:3" ht="19.5" customHeight="1">
      <c r="A243" s="29"/>
      <c r="B243" s="29"/>
      <c r="C243" s="29"/>
    </row>
    <row r="244" spans="1:3" ht="19.5" customHeight="1">
      <c r="A244" s="29"/>
      <c r="B244" s="29"/>
      <c r="C244" s="29"/>
    </row>
    <row r="245" spans="1:3" ht="19.5" customHeight="1">
      <c r="A245" s="29"/>
      <c r="B245" s="29"/>
      <c r="C245" s="29"/>
    </row>
    <row r="246" spans="1:3" ht="19.5" customHeight="1">
      <c r="A246" s="29"/>
      <c r="B246" s="29"/>
      <c r="C246" s="29"/>
    </row>
    <row r="247" spans="1:3" ht="19.5" customHeight="1">
      <c r="A247" s="29"/>
      <c r="B247" s="29"/>
      <c r="C247" s="29"/>
    </row>
    <row r="248" spans="1:3" ht="19.5" customHeight="1">
      <c r="A248" s="29"/>
      <c r="B248" s="29"/>
      <c r="C248" s="29"/>
    </row>
    <row r="249" spans="1:3" ht="19.5" customHeight="1">
      <c r="A249" s="29"/>
      <c r="B249" s="29"/>
      <c r="C249" s="29"/>
    </row>
    <row r="250" spans="1:3" ht="19.5" customHeight="1">
      <c r="A250" s="29"/>
      <c r="B250" s="29"/>
      <c r="C250" s="29"/>
    </row>
    <row r="251" spans="1:3" ht="19.5" customHeight="1">
      <c r="A251" s="29"/>
      <c r="B251" s="29"/>
      <c r="C251" s="29"/>
    </row>
    <row r="252" spans="1:3" ht="19.5" customHeight="1">
      <c r="A252" s="29"/>
      <c r="B252" s="29"/>
      <c r="C252" s="29"/>
    </row>
    <row r="253" spans="1:3" ht="19.5" customHeight="1">
      <c r="A253" s="29"/>
      <c r="B253" s="29"/>
      <c r="C253" s="29"/>
    </row>
    <row r="254" spans="1:3" ht="19.5" customHeight="1">
      <c r="A254" s="29"/>
      <c r="B254" s="29"/>
      <c r="C254" s="29"/>
    </row>
    <row r="255" spans="1:3" ht="19.5" customHeight="1">
      <c r="A255" s="29"/>
      <c r="B255" s="29"/>
      <c r="C255" s="29"/>
    </row>
    <row r="256" spans="1:3" ht="19.5" customHeight="1">
      <c r="A256" s="29"/>
      <c r="B256" s="29"/>
      <c r="C256" s="29"/>
    </row>
    <row r="257" spans="1:3" ht="19.5" customHeight="1">
      <c r="A257" s="29"/>
      <c r="B257" s="29"/>
      <c r="C257" s="29"/>
    </row>
    <row r="258" spans="1:3" ht="19.5" customHeight="1">
      <c r="A258" s="29"/>
      <c r="B258" s="29"/>
      <c r="C258" s="29"/>
    </row>
    <row r="259" spans="1:3" ht="19.5" customHeight="1">
      <c r="A259" s="29"/>
      <c r="B259" s="29"/>
      <c r="C259" s="29"/>
    </row>
    <row r="260" spans="1:3" ht="19.5" customHeight="1">
      <c r="A260" s="29"/>
      <c r="B260" s="29"/>
      <c r="C260" s="29"/>
    </row>
    <row r="261" spans="1:3" ht="19.5" customHeight="1">
      <c r="A261" s="29"/>
      <c r="B261" s="29"/>
      <c r="C261" s="29"/>
    </row>
    <row r="262" spans="1:3" ht="19.5" customHeight="1">
      <c r="A262" s="29"/>
      <c r="B262" s="29"/>
      <c r="C262" s="29"/>
    </row>
    <row r="263" spans="1:3" ht="19.5" customHeight="1">
      <c r="A263" s="29"/>
      <c r="B263" s="29"/>
      <c r="C263" s="29"/>
    </row>
    <row r="264" spans="1:3" ht="19.5" customHeight="1">
      <c r="A264" s="29"/>
      <c r="B264" s="29"/>
      <c r="C264" s="29"/>
    </row>
    <row r="265" spans="1:3" ht="19.5" customHeight="1">
      <c r="A265" s="29"/>
      <c r="B265" s="29"/>
      <c r="C265" s="29"/>
    </row>
    <row r="266" spans="1:3" ht="19.5" customHeight="1">
      <c r="A266" s="29"/>
      <c r="B266" s="29"/>
      <c r="C266" s="29"/>
    </row>
    <row r="267" spans="1:3" ht="19.5" customHeight="1">
      <c r="A267" s="29"/>
      <c r="B267" s="29"/>
      <c r="C267" s="29"/>
    </row>
    <row r="268" spans="1:3" ht="19.5" customHeight="1">
      <c r="A268" s="29"/>
      <c r="B268" s="29"/>
      <c r="C268" s="29"/>
    </row>
    <row r="269" spans="1:3" ht="19.5" customHeight="1">
      <c r="A269" s="29"/>
      <c r="B269" s="29"/>
      <c r="C269" s="29"/>
    </row>
    <row r="270" spans="1:3" ht="19.5" customHeight="1">
      <c r="A270" s="29"/>
      <c r="B270" s="29"/>
      <c r="C270" s="29"/>
    </row>
    <row r="271" spans="1:3" ht="19.5" customHeight="1">
      <c r="A271" s="29"/>
      <c r="B271" s="29"/>
      <c r="C271" s="29"/>
    </row>
    <row r="272" spans="1:3" ht="19.5" customHeight="1">
      <c r="A272" s="29"/>
      <c r="B272" s="29"/>
      <c r="C272" s="29"/>
    </row>
    <row r="273" spans="1:3" ht="19.5" customHeight="1">
      <c r="A273" s="29"/>
      <c r="B273" s="29"/>
      <c r="C273" s="29"/>
    </row>
    <row r="274" spans="1:3" ht="19.5" customHeight="1">
      <c r="A274" s="29"/>
      <c r="B274" s="29"/>
      <c r="C274" s="29"/>
    </row>
    <row r="275" spans="1:3" ht="19.5" customHeight="1">
      <c r="A275" s="29"/>
      <c r="B275" s="29"/>
      <c r="C275" s="29"/>
    </row>
    <row r="276" spans="1:3" ht="19.5" customHeight="1">
      <c r="A276" s="29"/>
      <c r="B276" s="29"/>
      <c r="C276" s="29"/>
    </row>
    <row r="277" spans="1:3" ht="19.5" customHeight="1">
      <c r="A277" s="29"/>
      <c r="B277" s="29"/>
      <c r="C277" s="29"/>
    </row>
    <row r="278" spans="1:3" ht="19.5" customHeight="1">
      <c r="A278" s="29"/>
      <c r="B278" s="29"/>
      <c r="C278" s="29"/>
    </row>
    <row r="279" spans="1:3" ht="19.5" customHeight="1">
      <c r="A279" s="29"/>
      <c r="B279" s="29"/>
      <c r="C279" s="29"/>
    </row>
    <row r="280" spans="1:3" ht="19.5" customHeight="1">
      <c r="A280" s="29"/>
      <c r="B280" s="29"/>
      <c r="C280" s="29"/>
    </row>
    <row r="281" spans="1:3" ht="19.5" customHeight="1">
      <c r="A281" s="29"/>
      <c r="B281" s="29"/>
      <c r="C281" s="29"/>
    </row>
    <row r="282" spans="1:3" ht="19.5" customHeight="1">
      <c r="A282" s="29"/>
      <c r="B282" s="29"/>
      <c r="C282" s="29"/>
    </row>
    <row r="283" spans="1:3" ht="19.5" customHeight="1">
      <c r="A283" s="29"/>
      <c r="B283" s="29"/>
      <c r="C283" s="29"/>
    </row>
    <row r="284" spans="1:3" ht="19.5" customHeight="1">
      <c r="A284" s="29"/>
      <c r="B284" s="29"/>
      <c r="C284" s="29"/>
    </row>
    <row r="285" spans="1:3" ht="19.5" customHeight="1">
      <c r="A285" s="29"/>
      <c r="B285" s="29"/>
      <c r="C285" s="29"/>
    </row>
    <row r="286" spans="1:3" ht="19.5" customHeight="1">
      <c r="A286" s="29"/>
      <c r="B286" s="29"/>
      <c r="C286" s="29"/>
    </row>
    <row r="287" spans="1:3" ht="19.5" customHeight="1">
      <c r="A287" s="29"/>
      <c r="B287" s="29"/>
      <c r="C287" s="29"/>
    </row>
    <row r="288" spans="1:3" ht="19.5" customHeight="1">
      <c r="A288" s="29"/>
      <c r="B288" s="29"/>
      <c r="C288" s="29"/>
    </row>
    <row r="289" spans="1:3" ht="19.5" customHeight="1">
      <c r="A289" s="29"/>
      <c r="B289" s="29"/>
      <c r="C289" s="29"/>
    </row>
    <row r="290" spans="1:3" ht="19.5" customHeight="1">
      <c r="A290" s="29"/>
      <c r="B290" s="29"/>
      <c r="C290" s="29"/>
    </row>
    <row r="291" spans="1:3" ht="19.5" customHeight="1">
      <c r="A291" s="29"/>
      <c r="B291" s="29"/>
      <c r="C291" s="29"/>
    </row>
    <row r="292" spans="1:3" ht="19.5" customHeight="1">
      <c r="A292" s="29"/>
      <c r="B292" s="29"/>
      <c r="C292" s="29"/>
    </row>
    <row r="293" spans="1:3" ht="19.5" customHeight="1">
      <c r="A293" s="29"/>
      <c r="B293" s="29"/>
      <c r="C293" s="29"/>
    </row>
    <row r="294" spans="1:3" ht="19.5" customHeight="1">
      <c r="A294" s="29"/>
      <c r="B294" s="29"/>
      <c r="C294" s="29"/>
    </row>
    <row r="295" spans="1:3" ht="19.5" customHeight="1">
      <c r="A295" s="29"/>
      <c r="B295" s="29"/>
      <c r="C295" s="29"/>
    </row>
    <row r="296" spans="1:3" ht="19.5" customHeight="1">
      <c r="A296" s="29"/>
      <c r="B296" s="29"/>
      <c r="C296" s="29"/>
    </row>
    <row r="297" spans="1:3" ht="19.5" customHeight="1">
      <c r="A297" s="29"/>
      <c r="B297" s="29"/>
      <c r="C297" s="29"/>
    </row>
    <row r="298" spans="1:3" ht="19.5" customHeight="1">
      <c r="A298" s="29"/>
      <c r="B298" s="29"/>
      <c r="C298" s="29"/>
    </row>
    <row r="299" spans="1:3" ht="19.5" customHeight="1">
      <c r="A299" s="29"/>
      <c r="B299" s="29"/>
      <c r="C299" s="29"/>
    </row>
    <row r="300" spans="1:3" ht="19.5" customHeight="1">
      <c r="A300" s="29"/>
      <c r="B300" s="29"/>
      <c r="C300" s="29"/>
    </row>
    <row r="301" spans="1:3" ht="19.5" customHeight="1">
      <c r="A301" s="29"/>
      <c r="B301" s="29"/>
      <c r="C301" s="29"/>
    </row>
    <row r="302" spans="1:3" ht="19.5" customHeight="1">
      <c r="A302" s="29"/>
      <c r="B302" s="29"/>
      <c r="C302" s="29"/>
    </row>
    <row r="303" spans="1:3" ht="19.5" customHeight="1">
      <c r="A303" s="29"/>
      <c r="B303" s="29"/>
      <c r="C303" s="29"/>
    </row>
    <row r="304" spans="1:3" ht="19.5" customHeight="1">
      <c r="A304" s="29"/>
      <c r="B304" s="29"/>
      <c r="C304" s="29"/>
    </row>
    <row r="305" spans="1:3" ht="19.5" customHeight="1">
      <c r="A305" s="29"/>
      <c r="B305" s="29"/>
      <c r="C305" s="29"/>
    </row>
    <row r="306" spans="1:3" ht="19.5" customHeight="1">
      <c r="A306" s="29"/>
      <c r="B306" s="29"/>
      <c r="C306" s="29"/>
    </row>
    <row r="307" spans="1:3" ht="19.5" customHeight="1">
      <c r="A307" s="29"/>
      <c r="B307" s="29"/>
      <c r="C307" s="29"/>
    </row>
    <row r="308" spans="1:3" ht="19.5" customHeight="1">
      <c r="A308" s="29"/>
      <c r="B308" s="29"/>
      <c r="C308" s="29"/>
    </row>
    <row r="309" spans="1:3" ht="19.5" customHeight="1">
      <c r="A309" s="29"/>
      <c r="B309" s="29"/>
      <c r="C309" s="29"/>
    </row>
    <row r="310" spans="1:3" ht="19.5" customHeight="1">
      <c r="A310" s="29"/>
      <c r="B310" s="29"/>
      <c r="C310" s="29"/>
    </row>
    <row r="311" spans="1:3" ht="19.5" customHeight="1">
      <c r="A311" s="29"/>
      <c r="B311" s="29"/>
      <c r="C311" s="29"/>
    </row>
    <row r="312" spans="1:3" ht="19.5" customHeight="1">
      <c r="A312" s="29"/>
      <c r="B312" s="29"/>
      <c r="C312" s="29"/>
    </row>
    <row r="313" spans="1:3" ht="19.5" customHeight="1">
      <c r="A313" s="29"/>
      <c r="B313" s="29"/>
      <c r="C313" s="29"/>
    </row>
    <row r="314" spans="1:3" ht="19.5" customHeight="1">
      <c r="A314" s="29"/>
      <c r="B314" s="29"/>
      <c r="C314" s="29"/>
    </row>
    <row r="315" spans="1:3" ht="19.5" customHeight="1">
      <c r="A315" s="29"/>
      <c r="B315" s="29"/>
      <c r="C315" s="29"/>
    </row>
    <row r="316" spans="1:3" ht="19.5" customHeight="1">
      <c r="A316" s="29"/>
      <c r="B316" s="29"/>
      <c r="C316" s="29"/>
    </row>
    <row r="317" spans="1:3" ht="19.5" customHeight="1">
      <c r="A317" s="29"/>
      <c r="B317" s="29"/>
      <c r="C317" s="29"/>
    </row>
    <row r="318" spans="1:3" ht="19.5" customHeight="1">
      <c r="A318" s="29"/>
      <c r="B318" s="29"/>
      <c r="C318" s="29"/>
    </row>
    <row r="319" spans="1:3" ht="19.5" customHeight="1">
      <c r="A319" s="29"/>
      <c r="B319" s="29"/>
      <c r="C319" s="29"/>
    </row>
    <row r="320" spans="1:3" ht="19.5" customHeight="1">
      <c r="A320" s="29"/>
      <c r="B320" s="29"/>
      <c r="C320" s="29"/>
    </row>
    <row r="321" spans="1:3" ht="19.5" customHeight="1">
      <c r="A321" s="29"/>
      <c r="B321" s="29"/>
      <c r="C321" s="29"/>
    </row>
    <row r="322" spans="1:3" ht="19.5" customHeight="1">
      <c r="A322" s="29"/>
      <c r="B322" s="29"/>
      <c r="C322" s="29"/>
    </row>
    <row r="323" spans="1:3" ht="19.5" customHeight="1">
      <c r="A323" s="29"/>
      <c r="B323" s="29"/>
      <c r="C323" s="29"/>
    </row>
    <row r="324" spans="1:3" ht="19.5" customHeight="1">
      <c r="A324" s="29"/>
      <c r="B324" s="29"/>
      <c r="C324" s="29"/>
    </row>
    <row r="325" spans="1:3" ht="19.5" customHeight="1">
      <c r="A325" s="29"/>
      <c r="B325" s="29"/>
      <c r="C325" s="29"/>
    </row>
    <row r="326" spans="1:3" ht="19.5" customHeight="1">
      <c r="A326" s="29"/>
      <c r="B326" s="29"/>
      <c r="C326" s="29"/>
    </row>
    <row r="327" spans="1:3" ht="19.5" customHeight="1">
      <c r="A327" s="29"/>
      <c r="B327" s="29"/>
      <c r="C327" s="29"/>
    </row>
  </sheetData>
  <sheetProtection/>
  <mergeCells count="11">
    <mergeCell ref="L3:N3"/>
    <mergeCell ref="K3:K4"/>
    <mergeCell ref="O3:O4"/>
    <mergeCell ref="A5:B5"/>
    <mergeCell ref="D3:D4"/>
    <mergeCell ref="A7:A9"/>
    <mergeCell ref="B7:B8"/>
    <mergeCell ref="A3:B4"/>
    <mergeCell ref="C3:C4"/>
    <mergeCell ref="E3:E4"/>
    <mergeCell ref="F3:J3"/>
  </mergeCells>
  <printOptions/>
  <pageMargins left="0.7086614173228347" right="0.1968503937007874" top="0.6692913385826772" bottom="0.1968503937007874" header="0.7874015748031497" footer="0.3937007874015748"/>
  <pageSetup firstPageNumber="49" useFirstPageNumber="1" horizontalDpi="600" verticalDpi="600" orientation="portrait" paperSize="9" r:id="rId1"/>
  <headerFooter scaleWithDoc="0" alignWithMargins="0">
    <oddFooter>&amp;C&amp;12&amp;P</oddFooter>
  </headerFooter>
</worksheet>
</file>

<file path=xl/worksheets/sheet2.xml><?xml version="1.0" encoding="utf-8"?>
<worksheet xmlns="http://schemas.openxmlformats.org/spreadsheetml/2006/main" xmlns:r="http://schemas.openxmlformats.org/officeDocument/2006/relationships">
  <dimension ref="A1:AE28"/>
  <sheetViews>
    <sheetView view="pageBreakPreview" zoomScaleSheetLayoutView="100" zoomScalePageLayoutView="0" workbookViewId="0" topLeftCell="A1">
      <selection activeCell="K13" sqref="K13"/>
    </sheetView>
  </sheetViews>
  <sheetFormatPr defaultColWidth="9.00390625" defaultRowHeight="13.5"/>
  <cols>
    <col min="1" max="1" width="2.125" style="0" customWidth="1"/>
    <col min="2" max="2" width="9.125" style="0" customWidth="1"/>
    <col min="9" max="9" width="6.25390625" style="0" customWidth="1"/>
    <col min="10" max="10" width="7.25390625" style="0" customWidth="1"/>
    <col min="11" max="11" width="12.75390625" style="0" customWidth="1"/>
  </cols>
  <sheetData>
    <row r="1" spans="2:11" s="41" customFormat="1" ht="30" customHeight="1">
      <c r="B1" s="1534" t="s">
        <v>484</v>
      </c>
      <c r="C1" s="1535"/>
      <c r="D1" s="1535"/>
      <c r="E1" s="1535"/>
      <c r="F1" s="1535"/>
      <c r="G1" s="1535"/>
      <c r="H1" s="1535"/>
      <c r="I1" s="1535"/>
      <c r="J1" s="1535"/>
      <c r="K1" s="1535"/>
    </row>
    <row r="2" spans="2:11" s="41" customFormat="1" ht="12.75" customHeight="1">
      <c r="B2" s="152"/>
      <c r="C2" s="153"/>
      <c r="D2" s="153"/>
      <c r="E2" s="153"/>
      <c r="F2" s="153"/>
      <c r="G2" s="153"/>
      <c r="H2" s="153"/>
      <c r="I2" s="153"/>
      <c r="J2" s="153"/>
      <c r="K2" s="153"/>
    </row>
    <row r="3" spans="2:11" s="41" customFormat="1" ht="33.75" customHeight="1">
      <c r="B3" s="1536" t="s">
        <v>1550</v>
      </c>
      <c r="C3" s="1537"/>
      <c r="D3" s="1537"/>
      <c r="E3" s="1537"/>
      <c r="F3" s="1537"/>
      <c r="G3" s="1537"/>
      <c r="H3" s="1537"/>
      <c r="I3" s="1537"/>
      <c r="J3" s="1537"/>
      <c r="K3" s="1537"/>
    </row>
    <row r="4" spans="2:11" s="41" customFormat="1" ht="34.5" customHeight="1">
      <c r="B4" s="154" t="s">
        <v>485</v>
      </c>
      <c r="C4" s="155"/>
      <c r="D4" s="155"/>
      <c r="E4" s="155"/>
      <c r="F4" s="155"/>
      <c r="G4" s="155"/>
      <c r="H4" s="155"/>
      <c r="I4" s="155"/>
      <c r="J4" s="156"/>
      <c r="K4" s="157">
        <v>2</v>
      </c>
    </row>
    <row r="5" spans="2:11" s="41" customFormat="1" ht="34.5" customHeight="1">
      <c r="B5" s="154" t="s">
        <v>486</v>
      </c>
      <c r="C5" s="154"/>
      <c r="D5" s="154"/>
      <c r="E5" s="154"/>
      <c r="F5" s="154"/>
      <c r="G5" s="154"/>
      <c r="H5" s="154"/>
      <c r="I5" s="154"/>
      <c r="J5" s="154"/>
      <c r="K5" s="157">
        <v>5</v>
      </c>
    </row>
    <row r="6" spans="2:11" s="41" customFormat="1" ht="34.5" customHeight="1">
      <c r="B6" s="154" t="s">
        <v>487</v>
      </c>
      <c r="C6" s="154"/>
      <c r="D6" s="154"/>
      <c r="E6" s="154"/>
      <c r="F6" s="154"/>
      <c r="G6" s="154"/>
      <c r="H6" s="154"/>
      <c r="I6" s="154"/>
      <c r="J6" s="154"/>
      <c r="K6" s="157">
        <v>6</v>
      </c>
    </row>
    <row r="7" spans="2:11" s="41" customFormat="1" ht="34.5" customHeight="1">
      <c r="B7" s="154" t="s">
        <v>488</v>
      </c>
      <c r="C7" s="154"/>
      <c r="D7" s="154"/>
      <c r="E7" s="154"/>
      <c r="F7" s="154"/>
      <c r="G7" s="154"/>
      <c r="H7" s="154"/>
      <c r="I7" s="154"/>
      <c r="J7" s="154"/>
      <c r="K7" s="157">
        <v>8</v>
      </c>
    </row>
    <row r="8" spans="2:11" s="41" customFormat="1" ht="34.5" customHeight="1">
      <c r="B8" s="154" t="s">
        <v>489</v>
      </c>
      <c r="C8" s="154"/>
      <c r="D8" s="154"/>
      <c r="E8" s="154"/>
      <c r="F8" s="154"/>
      <c r="G8" s="154"/>
      <c r="H8" s="154"/>
      <c r="I8" s="154"/>
      <c r="J8" s="154"/>
      <c r="K8" s="157">
        <v>12</v>
      </c>
    </row>
    <row r="9" spans="2:11" s="41" customFormat="1" ht="34.5" customHeight="1">
      <c r="B9" s="154" t="s">
        <v>490</v>
      </c>
      <c r="C9" s="154"/>
      <c r="D9" s="154"/>
      <c r="E9" s="154"/>
      <c r="F9" s="154"/>
      <c r="G9" s="154"/>
      <c r="H9" s="154"/>
      <c r="I9" s="154"/>
      <c r="J9" s="154"/>
      <c r="K9" s="157">
        <v>14</v>
      </c>
    </row>
    <row r="10" spans="2:11" s="41" customFormat="1" ht="34.5" customHeight="1">
      <c r="B10" s="154" t="s">
        <v>491</v>
      </c>
      <c r="C10" s="154"/>
      <c r="D10" s="154"/>
      <c r="E10" s="154"/>
      <c r="F10" s="154"/>
      <c r="G10" s="154"/>
      <c r="H10" s="154"/>
      <c r="I10" s="154"/>
      <c r="J10" s="154"/>
      <c r="K10" s="157">
        <v>34</v>
      </c>
    </row>
    <row r="11" spans="2:11" s="41" customFormat="1" ht="34.5" customHeight="1">
      <c r="B11" s="154" t="s">
        <v>492</v>
      </c>
      <c r="C11" s="154"/>
      <c r="D11" s="154"/>
      <c r="E11" s="154"/>
      <c r="F11" s="154"/>
      <c r="G11" s="154"/>
      <c r="H11" s="154"/>
      <c r="I11" s="154"/>
      <c r="J11" s="154"/>
      <c r="K11" s="157">
        <v>36</v>
      </c>
    </row>
    <row r="12" spans="2:11" s="41" customFormat="1" ht="34.5" customHeight="1">
      <c r="B12" s="154" t="s">
        <v>493</v>
      </c>
      <c r="C12" s="154"/>
      <c r="D12" s="154"/>
      <c r="E12" s="154"/>
      <c r="F12" s="154"/>
      <c r="G12" s="154"/>
      <c r="H12" s="154"/>
      <c r="I12" s="154"/>
      <c r="J12" s="154"/>
      <c r="K12" s="157">
        <v>38</v>
      </c>
    </row>
    <row r="13" spans="2:11" s="41" customFormat="1" ht="34.5" customHeight="1">
      <c r="B13" s="154" t="s">
        <v>732</v>
      </c>
      <c r="C13" s="154"/>
      <c r="D13" s="154"/>
      <c r="E13" s="154"/>
      <c r="F13" s="154"/>
      <c r="G13" s="154"/>
      <c r="H13" s="154"/>
      <c r="I13" s="154"/>
      <c r="J13" s="154"/>
      <c r="K13" s="157">
        <v>39</v>
      </c>
    </row>
    <row r="14" spans="1:11" s="41" customFormat="1" ht="34.5" customHeight="1">
      <c r="A14" s="238"/>
      <c r="B14" s="239" t="s">
        <v>733</v>
      </c>
      <c r="C14" s="239"/>
      <c r="D14" s="239"/>
      <c r="E14" s="239"/>
      <c r="F14" s="239"/>
      <c r="G14" s="239"/>
      <c r="H14" s="239"/>
      <c r="I14" s="239"/>
      <c r="J14" s="154"/>
      <c r="K14" s="157">
        <v>41</v>
      </c>
    </row>
    <row r="15" spans="2:11" s="41" customFormat="1" ht="34.5" customHeight="1">
      <c r="B15" s="154" t="s">
        <v>734</v>
      </c>
      <c r="C15" s="154"/>
      <c r="D15" s="154"/>
      <c r="E15" s="154"/>
      <c r="F15" s="154"/>
      <c r="G15" s="154"/>
      <c r="H15" s="154"/>
      <c r="I15" s="154"/>
      <c r="J15" s="154"/>
      <c r="K15" s="157">
        <v>43</v>
      </c>
    </row>
    <row r="16" spans="2:11" s="41" customFormat="1" ht="34.5" customHeight="1">
      <c r="B16" s="154" t="s">
        <v>735</v>
      </c>
      <c r="C16" s="154"/>
      <c r="D16" s="154"/>
      <c r="E16" s="154"/>
      <c r="F16" s="154"/>
      <c r="G16" s="154"/>
      <c r="H16" s="154"/>
      <c r="I16" s="154"/>
      <c r="J16" s="154"/>
      <c r="K16" s="157">
        <v>44</v>
      </c>
    </row>
    <row r="17" spans="2:11" s="41" customFormat="1" ht="34.5" customHeight="1">
      <c r="B17" s="154" t="s">
        <v>736</v>
      </c>
      <c r="C17" s="154"/>
      <c r="D17" s="154"/>
      <c r="E17" s="154"/>
      <c r="F17" s="154"/>
      <c r="G17" s="154"/>
      <c r="H17" s="154"/>
      <c r="I17" s="154"/>
      <c r="J17" s="154"/>
      <c r="K17" s="157">
        <v>46</v>
      </c>
    </row>
    <row r="18" spans="2:11" s="41" customFormat="1" ht="34.5" customHeight="1">
      <c r="B18" s="154" t="s">
        <v>737</v>
      </c>
      <c r="C18" s="154"/>
      <c r="D18" s="154"/>
      <c r="E18" s="154"/>
      <c r="F18" s="154"/>
      <c r="G18" s="154"/>
      <c r="H18" s="154"/>
      <c r="I18" s="154"/>
      <c r="J18" s="154"/>
      <c r="K18" s="157">
        <v>47</v>
      </c>
    </row>
    <row r="19" spans="2:11" s="41" customFormat="1" ht="34.5" customHeight="1">
      <c r="B19" s="154" t="s">
        <v>738</v>
      </c>
      <c r="C19" s="154"/>
      <c r="D19" s="154"/>
      <c r="E19" s="154"/>
      <c r="F19" s="154"/>
      <c r="G19" s="154"/>
      <c r="H19" s="154"/>
      <c r="I19" s="154"/>
      <c r="J19" s="154"/>
      <c r="K19" s="157">
        <v>50</v>
      </c>
    </row>
    <row r="20" spans="2:11" s="41" customFormat="1" ht="34.5" customHeight="1">
      <c r="B20" s="154" t="s">
        <v>739</v>
      </c>
      <c r="C20" s="154"/>
      <c r="D20" s="154"/>
      <c r="E20" s="154"/>
      <c r="F20" s="154"/>
      <c r="G20" s="154"/>
      <c r="H20" s="154"/>
      <c r="I20" s="154"/>
      <c r="J20" s="154"/>
      <c r="K20" s="157">
        <v>53</v>
      </c>
    </row>
    <row r="21" spans="2:31" s="41" customFormat="1" ht="34.5" customHeight="1">
      <c r="B21" s="154" t="s">
        <v>740</v>
      </c>
      <c r="C21" s="154"/>
      <c r="D21" s="154"/>
      <c r="E21" s="154"/>
      <c r="F21" s="154"/>
      <c r="G21" s="154"/>
      <c r="H21" s="154"/>
      <c r="I21" s="154"/>
      <c r="J21" s="154"/>
      <c r="K21" s="157">
        <v>55</v>
      </c>
      <c r="AE21" s="42"/>
    </row>
    <row r="22" spans="2:11" s="41" customFormat="1" ht="34.5" customHeight="1">
      <c r="B22" s="154" t="s">
        <v>741</v>
      </c>
      <c r="C22" s="154"/>
      <c r="D22" s="154"/>
      <c r="E22" s="154"/>
      <c r="F22" s="154"/>
      <c r="G22" s="154"/>
      <c r="H22" s="154"/>
      <c r="I22" s="154"/>
      <c r="J22" s="154"/>
      <c r="K22" s="157">
        <v>56</v>
      </c>
    </row>
    <row r="23" spans="2:18" s="41" customFormat="1" ht="34.5" customHeight="1">
      <c r="B23" s="154" t="s">
        <v>742</v>
      </c>
      <c r="C23" s="154"/>
      <c r="D23" s="154"/>
      <c r="E23" s="154"/>
      <c r="F23" s="154"/>
      <c r="G23" s="154"/>
      <c r="H23" s="154"/>
      <c r="I23" s="154"/>
      <c r="J23" s="154"/>
      <c r="K23" s="157">
        <v>59</v>
      </c>
      <c r="R23" s="42"/>
    </row>
    <row r="24" spans="2:18" s="41" customFormat="1" ht="34.5" customHeight="1">
      <c r="B24" s="154" t="s">
        <v>743</v>
      </c>
      <c r="C24" s="154"/>
      <c r="D24" s="154"/>
      <c r="E24" s="154"/>
      <c r="F24" s="154"/>
      <c r="G24" s="154"/>
      <c r="H24" s="154"/>
      <c r="I24" s="154"/>
      <c r="J24" s="154"/>
      <c r="K24" s="157">
        <v>60</v>
      </c>
      <c r="R24" s="42"/>
    </row>
    <row r="25" spans="2:11" s="41" customFormat="1" ht="34.5" customHeight="1">
      <c r="B25" s="154" t="s">
        <v>744</v>
      </c>
      <c r="C25" s="154"/>
      <c r="D25" s="154"/>
      <c r="E25" s="154"/>
      <c r="F25" s="154"/>
      <c r="G25" s="154"/>
      <c r="H25" s="154"/>
      <c r="I25" s="154"/>
      <c r="J25" s="154"/>
      <c r="K25" s="157">
        <v>62</v>
      </c>
    </row>
    <row r="26" spans="2:11" s="41" customFormat="1" ht="34.5" customHeight="1">
      <c r="B26" s="154" t="s">
        <v>968</v>
      </c>
      <c r="C26" s="154"/>
      <c r="D26" s="154"/>
      <c r="E26" s="154"/>
      <c r="F26" s="154"/>
      <c r="G26" s="154"/>
      <c r="H26" s="154"/>
      <c r="I26" s="154"/>
      <c r="J26" s="154"/>
      <c r="K26" s="157">
        <v>64</v>
      </c>
    </row>
    <row r="27" spans="2:11" s="41" customFormat="1" ht="34.5" customHeight="1">
      <c r="B27" s="154" t="s">
        <v>969</v>
      </c>
      <c r="C27" s="154"/>
      <c r="D27" s="154"/>
      <c r="E27" s="154"/>
      <c r="F27" s="154"/>
      <c r="G27" s="154"/>
      <c r="H27" s="154"/>
      <c r="I27" s="154"/>
      <c r="J27" s="154"/>
      <c r="K27" s="157">
        <v>65</v>
      </c>
    </row>
    <row r="28" spans="2:11" s="41" customFormat="1" ht="34.5" customHeight="1">
      <c r="B28" s="154" t="s">
        <v>970</v>
      </c>
      <c r="C28" s="154"/>
      <c r="D28" s="154"/>
      <c r="E28" s="154"/>
      <c r="F28" s="154"/>
      <c r="G28" s="154"/>
      <c r="H28" s="154"/>
      <c r="I28" s="154"/>
      <c r="J28" s="154"/>
      <c r="K28" s="157">
        <v>66</v>
      </c>
    </row>
    <row r="29" s="41" customFormat="1" ht="13.5"/>
    <row r="30" s="41" customFormat="1" ht="13.5"/>
    <row r="31" s="41" customFormat="1" ht="13.5"/>
    <row r="32" s="41" customFormat="1" ht="13.5"/>
    <row r="33" s="41" customFormat="1" ht="13.5"/>
    <row r="34" s="41" customFormat="1" ht="13.5"/>
    <row r="35" s="41" customFormat="1" ht="13.5"/>
    <row r="36" s="41" customFormat="1" ht="13.5"/>
    <row r="37" s="41" customFormat="1" ht="13.5"/>
    <row r="38" s="41" customFormat="1" ht="13.5"/>
    <row r="39" s="41" customFormat="1" ht="13.5"/>
  </sheetData>
  <sheetProtection/>
  <mergeCells count="2">
    <mergeCell ref="B1:K1"/>
    <mergeCell ref="B3:K3"/>
  </mergeCells>
  <printOptions/>
  <pageMargins left="0.7874015748031497" right="0.4724409448818898" top="0.7480314960629921" bottom="0.6692913385826772" header="0.5118110236220472" footer="0.2755905511811024"/>
  <pageSetup firstPageNumber="1" useFirstPageNumber="1" horizontalDpi="600" verticalDpi="600" orientation="portrait" paperSize="9" scale="85" r:id="rId1"/>
  <headerFooter scaleWithDoc="0" alignWithMargins="0">
    <oddFooter>&amp;C&amp;12&amp;P</oddFooter>
  </headerFooter>
</worksheet>
</file>

<file path=xl/worksheets/sheet20.xml><?xml version="1.0" encoding="utf-8"?>
<worksheet xmlns="http://schemas.openxmlformats.org/spreadsheetml/2006/main" xmlns:r="http://schemas.openxmlformats.org/officeDocument/2006/relationships">
  <dimension ref="A1:V30"/>
  <sheetViews>
    <sheetView view="pageBreakPreview" zoomScale="120" zoomScaleNormal="120" zoomScaleSheetLayoutView="120" zoomScalePageLayoutView="0" workbookViewId="0" topLeftCell="A1">
      <pane ySplit="4" topLeftCell="A5" activePane="bottomLeft" state="frozen"/>
      <selection pane="topLeft" activeCell="K13" sqref="K13"/>
      <selection pane="bottomLeft" activeCell="K13" sqref="K13"/>
    </sheetView>
  </sheetViews>
  <sheetFormatPr defaultColWidth="9.00390625" defaultRowHeight="12.75" customHeight="1"/>
  <cols>
    <col min="1" max="1" width="3.625" style="32" customWidth="1"/>
    <col min="2" max="2" width="3.125" style="32" customWidth="1"/>
    <col min="3" max="3" width="10.75390625" style="32" customWidth="1"/>
    <col min="4" max="7" width="8.625" style="132" customWidth="1"/>
    <col min="8" max="9" width="13.00390625" style="133" customWidth="1"/>
    <col min="10" max="10" width="0.875" style="31" customWidth="1"/>
    <col min="11" max="11" width="0" style="31" hidden="1" customWidth="1"/>
    <col min="12" max="12" width="2.625" style="31" customWidth="1"/>
    <col min="13" max="13" width="7.00390625" style="126" customWidth="1"/>
    <col min="14" max="14" width="27.25390625" style="126" customWidth="1"/>
    <col min="15" max="16384" width="9.00390625" style="31" customWidth="1"/>
  </cols>
  <sheetData>
    <row r="1" spans="1:10" ht="21" customHeight="1">
      <c r="A1" s="317" t="s">
        <v>320</v>
      </c>
      <c r="B1" s="318"/>
      <c r="C1" s="318"/>
      <c r="D1" s="319"/>
      <c r="E1" s="319"/>
      <c r="F1" s="319" t="s">
        <v>577</v>
      </c>
      <c r="G1" s="319"/>
      <c r="H1" s="320" t="s">
        <v>17</v>
      </c>
      <c r="I1" s="321"/>
      <c r="J1" s="125"/>
    </row>
    <row r="2" spans="1:10" ht="21" customHeight="1" thickBot="1">
      <c r="A2" s="322" t="s">
        <v>321</v>
      </c>
      <c r="B2" s="323"/>
      <c r="C2" s="323"/>
      <c r="D2" s="324"/>
      <c r="E2" s="324"/>
      <c r="F2" s="324"/>
      <c r="G2" s="325"/>
      <c r="H2" s="326"/>
      <c r="I2" s="327"/>
      <c r="J2" s="125"/>
    </row>
    <row r="3" spans="1:10" ht="21" customHeight="1">
      <c r="A3" s="2334" t="s">
        <v>322</v>
      </c>
      <c r="B3" s="2350"/>
      <c r="C3" s="2351"/>
      <c r="D3" s="328" t="s">
        <v>323</v>
      </c>
      <c r="E3" s="329"/>
      <c r="F3" s="330" t="s">
        <v>324</v>
      </c>
      <c r="G3" s="331" t="s">
        <v>692</v>
      </c>
      <c r="H3" s="332" t="s">
        <v>765</v>
      </c>
      <c r="I3" s="333" t="s">
        <v>325</v>
      </c>
      <c r="J3" s="127"/>
    </row>
    <row r="4" spans="1:10" ht="21" customHeight="1" thickBot="1">
      <c r="A4" s="2352"/>
      <c r="B4" s="2353"/>
      <c r="C4" s="2354"/>
      <c r="D4" s="334" t="s">
        <v>326</v>
      </c>
      <c r="E4" s="335" t="s">
        <v>189</v>
      </c>
      <c r="F4" s="335" t="s">
        <v>190</v>
      </c>
      <c r="G4" s="335" t="s">
        <v>96</v>
      </c>
      <c r="H4" s="336" t="s">
        <v>764</v>
      </c>
      <c r="I4" s="337" t="s">
        <v>328</v>
      </c>
      <c r="J4" s="127"/>
    </row>
    <row r="5" spans="1:14" s="129" customFormat="1" ht="24.75" customHeight="1" thickBot="1">
      <c r="A5" s="2355" t="s">
        <v>329</v>
      </c>
      <c r="B5" s="2356"/>
      <c r="C5" s="2357"/>
      <c r="D5" s="338">
        <f>D11+D18+D28</f>
        <v>31</v>
      </c>
      <c r="E5" s="338">
        <f>E11+E18+E28</f>
        <v>373</v>
      </c>
      <c r="F5" s="338">
        <f>F11+F18+F28</f>
        <v>67</v>
      </c>
      <c r="G5" s="338">
        <f>G11+G18+G28</f>
        <v>440</v>
      </c>
      <c r="H5" s="339" t="s">
        <v>576</v>
      </c>
      <c r="I5" s="340">
        <f>I11+I18+I28</f>
        <v>2312000</v>
      </c>
      <c r="J5" s="128"/>
      <c r="M5" s="2358"/>
      <c r="N5" s="2358"/>
    </row>
    <row r="6" spans="1:14" ht="24.75" customHeight="1">
      <c r="A6" s="2359" t="s">
        <v>10</v>
      </c>
      <c r="B6" s="1623" t="s">
        <v>248</v>
      </c>
      <c r="C6" s="2362"/>
      <c r="D6" s="531" t="s">
        <v>763</v>
      </c>
      <c r="E6" s="483"/>
      <c r="F6" s="483"/>
      <c r="G6" s="483"/>
      <c r="H6" s="484"/>
      <c r="I6" s="485"/>
      <c r="J6" s="10"/>
      <c r="M6" s="130"/>
      <c r="N6" s="131"/>
    </row>
    <row r="7" spans="1:14" ht="24.75" customHeight="1">
      <c r="A7" s="2360"/>
      <c r="B7" s="1616" t="s">
        <v>97</v>
      </c>
      <c r="C7" s="2363"/>
      <c r="D7" s="531" t="s">
        <v>746</v>
      </c>
      <c r="E7" s="483"/>
      <c r="F7" s="531"/>
      <c r="G7" s="483"/>
      <c r="H7" s="484"/>
      <c r="I7" s="485"/>
      <c r="J7" s="10"/>
      <c r="M7" s="130"/>
      <c r="N7" s="131"/>
    </row>
    <row r="8" spans="1:14" ht="24.75" customHeight="1">
      <c r="A8" s="2360"/>
      <c r="B8" s="2259" t="s">
        <v>39</v>
      </c>
      <c r="C8" s="2364"/>
      <c r="D8" s="482">
        <v>2</v>
      </c>
      <c r="E8" s="483">
        <v>30</v>
      </c>
      <c r="F8" s="483"/>
      <c r="G8" s="483">
        <v>30</v>
      </c>
      <c r="H8" s="484">
        <v>2000</v>
      </c>
      <c r="I8" s="532"/>
      <c r="J8" s="10"/>
      <c r="M8" s="130"/>
      <c r="N8" s="131"/>
    </row>
    <row r="9" spans="1:14" ht="24.75" customHeight="1">
      <c r="A9" s="2360"/>
      <c r="B9" s="1616" t="s">
        <v>21</v>
      </c>
      <c r="C9" s="1562"/>
      <c r="D9" s="531" t="s">
        <v>824</v>
      </c>
      <c r="E9" s="483"/>
      <c r="F9" s="483"/>
      <c r="G9" s="483"/>
      <c r="H9" s="484"/>
      <c r="I9" s="485"/>
      <c r="J9" s="10"/>
      <c r="M9" s="130"/>
      <c r="N9" s="131"/>
    </row>
    <row r="10" spans="1:14" ht="24.75" customHeight="1" thickBot="1">
      <c r="A10" s="2360"/>
      <c r="B10" s="2365" t="s">
        <v>40</v>
      </c>
      <c r="C10" s="2366"/>
      <c r="D10" s="857">
        <v>2</v>
      </c>
      <c r="E10" s="858">
        <v>20</v>
      </c>
      <c r="F10" s="858"/>
      <c r="G10" s="859">
        <v>20</v>
      </c>
      <c r="H10" s="860" t="s">
        <v>1548</v>
      </c>
      <c r="I10" s="861">
        <v>57000</v>
      </c>
      <c r="J10" s="4"/>
      <c r="M10" s="130"/>
      <c r="N10" s="131"/>
    </row>
    <row r="11" spans="1:14" ht="24.75" customHeight="1" thickBot="1" thickTop="1">
      <c r="A11" s="2361"/>
      <c r="B11" s="2205" t="s">
        <v>20</v>
      </c>
      <c r="C11" s="2206"/>
      <c r="D11" s="338">
        <f>SUM(D6:D10)</f>
        <v>4</v>
      </c>
      <c r="E11" s="338">
        <f>SUM(E6:E10)</f>
        <v>50</v>
      </c>
      <c r="F11" s="338">
        <f>SUM(F6:F10)</f>
        <v>0</v>
      </c>
      <c r="G11" s="338">
        <f>SUM(G6:G10)</f>
        <v>50</v>
      </c>
      <c r="H11" s="339" t="s">
        <v>766</v>
      </c>
      <c r="I11" s="340">
        <f>SUM(I6:I10)</f>
        <v>57000</v>
      </c>
      <c r="J11" s="4"/>
      <c r="M11" s="130"/>
      <c r="N11" s="131"/>
    </row>
    <row r="12" spans="1:14" ht="24.75" customHeight="1">
      <c r="A12" s="2264" t="s">
        <v>281</v>
      </c>
      <c r="B12" s="1547" t="s">
        <v>22</v>
      </c>
      <c r="C12" s="2367"/>
      <c r="D12" s="531" t="s">
        <v>746</v>
      </c>
      <c r="E12" s="483"/>
      <c r="F12" s="483"/>
      <c r="G12" s="483"/>
      <c r="H12" s="484"/>
      <c r="I12" s="485"/>
      <c r="J12" s="127"/>
      <c r="M12" s="130"/>
      <c r="N12" s="131"/>
    </row>
    <row r="13" spans="1:14" ht="24.75" customHeight="1">
      <c r="A13" s="2265"/>
      <c r="B13" s="1548" t="s">
        <v>665</v>
      </c>
      <c r="C13" s="1561"/>
      <c r="D13" s="753" t="s">
        <v>746</v>
      </c>
      <c r="E13" s="406"/>
      <c r="F13" s="406"/>
      <c r="G13" s="483"/>
      <c r="H13" s="484"/>
      <c r="I13" s="408"/>
      <c r="J13" s="10"/>
      <c r="M13" s="130"/>
      <c r="N13" s="131"/>
    </row>
    <row r="14" spans="1:14" ht="24.75" customHeight="1">
      <c r="A14" s="2265"/>
      <c r="B14" s="1548" t="s">
        <v>105</v>
      </c>
      <c r="C14" s="1616"/>
      <c r="D14" s="753" t="s">
        <v>746</v>
      </c>
      <c r="E14" s="406"/>
      <c r="F14" s="406"/>
      <c r="G14" s="479"/>
      <c r="H14" s="484"/>
      <c r="I14" s="408"/>
      <c r="J14" s="10"/>
      <c r="M14" s="130"/>
      <c r="N14" s="131"/>
    </row>
    <row r="15" spans="1:14" ht="24.75" customHeight="1">
      <c r="A15" s="2265"/>
      <c r="B15" s="1548" t="s">
        <v>267</v>
      </c>
      <c r="C15" s="1616"/>
      <c r="D15" s="429">
        <v>1</v>
      </c>
      <c r="E15" s="407">
        <v>48</v>
      </c>
      <c r="F15" s="407">
        <v>3</v>
      </c>
      <c r="G15" s="482">
        <v>51</v>
      </c>
      <c r="H15" s="484"/>
      <c r="I15" s="408">
        <v>100000</v>
      </c>
      <c r="J15" s="10"/>
      <c r="M15" s="130"/>
      <c r="N15" s="131"/>
    </row>
    <row r="16" spans="1:14" ht="24.75" customHeight="1">
      <c r="A16" s="2265"/>
      <c r="B16" s="1548" t="s">
        <v>51</v>
      </c>
      <c r="C16" s="1616"/>
      <c r="D16" s="753" t="s">
        <v>746</v>
      </c>
      <c r="E16" s="551"/>
      <c r="F16" s="551"/>
      <c r="G16" s="479"/>
      <c r="H16" s="484"/>
      <c r="I16" s="485"/>
      <c r="J16" s="10"/>
      <c r="M16" s="130"/>
      <c r="N16" s="131"/>
    </row>
    <row r="17" spans="1:14" ht="24.75" customHeight="1" thickBot="1">
      <c r="A17" s="2265"/>
      <c r="B17" s="1549" t="s">
        <v>52</v>
      </c>
      <c r="C17" s="1625"/>
      <c r="D17" s="862" t="s">
        <v>746</v>
      </c>
      <c r="E17" s="859"/>
      <c r="F17" s="859"/>
      <c r="G17" s="863"/>
      <c r="H17" s="860"/>
      <c r="I17" s="864"/>
      <c r="J17" s="10"/>
      <c r="M17" s="130"/>
      <c r="N17" s="131"/>
    </row>
    <row r="18" spans="1:14" ht="24.75" customHeight="1" thickBot="1" thickTop="1">
      <c r="A18" s="2266"/>
      <c r="B18" s="2205" t="s">
        <v>20</v>
      </c>
      <c r="C18" s="2206"/>
      <c r="D18" s="338">
        <f aca="true" t="shared" si="0" ref="D18:I18">SUM(D12:D17)</f>
        <v>1</v>
      </c>
      <c r="E18" s="341">
        <f t="shared" si="0"/>
        <v>48</v>
      </c>
      <c r="F18" s="341">
        <f t="shared" si="0"/>
        <v>3</v>
      </c>
      <c r="G18" s="341">
        <f t="shared" si="0"/>
        <v>51</v>
      </c>
      <c r="H18" s="339">
        <f t="shared" si="0"/>
        <v>0</v>
      </c>
      <c r="I18" s="340">
        <f t="shared" si="0"/>
        <v>100000</v>
      </c>
      <c r="J18" s="47">
        <f>SUM(J14:J17)</f>
        <v>0</v>
      </c>
      <c r="M18" s="130"/>
      <c r="N18" s="131"/>
    </row>
    <row r="19" spans="1:14" ht="24.75" customHeight="1">
      <c r="A19" s="2369" t="s">
        <v>283</v>
      </c>
      <c r="B19" s="1650" t="s">
        <v>25</v>
      </c>
      <c r="C19" s="2372"/>
      <c r="D19" s="522">
        <v>3</v>
      </c>
      <c r="E19" s="525">
        <v>66</v>
      </c>
      <c r="F19" s="525">
        <v>19</v>
      </c>
      <c r="G19" s="525">
        <v>85</v>
      </c>
      <c r="H19" s="526">
        <v>1000</v>
      </c>
      <c r="I19" s="527">
        <v>1000000</v>
      </c>
      <c r="J19" s="10"/>
      <c r="M19" s="130"/>
      <c r="N19" s="131"/>
    </row>
    <row r="20" spans="1:14" ht="24.75" customHeight="1">
      <c r="A20" s="2370"/>
      <c r="B20" s="1616" t="s">
        <v>26</v>
      </c>
      <c r="C20" s="2373"/>
      <c r="D20" s="482">
        <v>7</v>
      </c>
      <c r="E20" s="483">
        <v>24</v>
      </c>
      <c r="F20" s="483">
        <v>5</v>
      </c>
      <c r="G20" s="483">
        <v>29</v>
      </c>
      <c r="H20" s="484"/>
      <c r="I20" s="532"/>
      <c r="J20" s="10"/>
      <c r="M20" s="130"/>
      <c r="N20" s="131"/>
    </row>
    <row r="21" spans="1:22" ht="24.75" customHeight="1">
      <c r="A21" s="2370"/>
      <c r="B21" s="1616" t="s">
        <v>43</v>
      </c>
      <c r="C21" s="2373"/>
      <c r="D21" s="479">
        <v>7</v>
      </c>
      <c r="E21" s="483">
        <v>55</v>
      </c>
      <c r="F21" s="483">
        <v>11</v>
      </c>
      <c r="G21" s="483">
        <v>66</v>
      </c>
      <c r="H21" s="484" t="s">
        <v>1537</v>
      </c>
      <c r="I21" s="473">
        <v>855000</v>
      </c>
      <c r="J21" s="10"/>
      <c r="M21" s="130"/>
      <c r="N21" s="131"/>
      <c r="V21" s="31">
        <v>100</v>
      </c>
    </row>
    <row r="22" spans="1:14" ht="24.75" customHeight="1">
      <c r="A22" s="2370"/>
      <c r="B22" s="1548" t="s">
        <v>330</v>
      </c>
      <c r="C22" s="1616"/>
      <c r="D22" s="482">
        <v>1</v>
      </c>
      <c r="E22" s="483">
        <v>22</v>
      </c>
      <c r="F22" s="483">
        <v>11</v>
      </c>
      <c r="G22" s="483">
        <v>33</v>
      </c>
      <c r="H22" s="484">
        <v>1000</v>
      </c>
      <c r="I22" s="485">
        <v>120000</v>
      </c>
      <c r="J22" s="10"/>
      <c r="M22" s="130"/>
      <c r="N22" s="131"/>
    </row>
    <row r="23" spans="1:14" ht="24.75" customHeight="1">
      <c r="A23" s="2370"/>
      <c r="B23" s="1947" t="s">
        <v>331</v>
      </c>
      <c r="C23" s="2259"/>
      <c r="D23" s="480">
        <v>5</v>
      </c>
      <c r="E23" s="541">
        <v>56</v>
      </c>
      <c r="F23" s="541"/>
      <c r="G23" s="483">
        <v>56</v>
      </c>
      <c r="H23" s="542"/>
      <c r="I23" s="543"/>
      <c r="J23" s="10"/>
      <c r="M23" s="130"/>
      <c r="N23" s="131"/>
    </row>
    <row r="24" spans="1:14" ht="24.75" customHeight="1">
      <c r="A24" s="2370"/>
      <c r="B24" s="1548" t="s">
        <v>27</v>
      </c>
      <c r="C24" s="1561"/>
      <c r="D24" s="480">
        <v>1</v>
      </c>
      <c r="E24" s="551">
        <v>20</v>
      </c>
      <c r="F24" s="551">
        <v>5</v>
      </c>
      <c r="G24" s="551">
        <v>25</v>
      </c>
      <c r="H24" s="556"/>
      <c r="I24" s="549"/>
      <c r="J24" s="10"/>
      <c r="M24" s="130"/>
      <c r="N24" s="131"/>
    </row>
    <row r="25" spans="1:14" ht="24.75" customHeight="1">
      <c r="A25" s="2370"/>
      <c r="B25" s="1548" t="s">
        <v>284</v>
      </c>
      <c r="C25" s="1616"/>
      <c r="D25" s="480" t="s">
        <v>746</v>
      </c>
      <c r="E25" s="483"/>
      <c r="F25" s="483"/>
      <c r="G25" s="483"/>
      <c r="H25" s="483"/>
      <c r="I25" s="485"/>
      <c r="J25" s="10"/>
      <c r="M25" s="130"/>
      <c r="N25" s="2368"/>
    </row>
    <row r="26" spans="1:14" ht="24.75" customHeight="1">
      <c r="A26" s="2370"/>
      <c r="B26" s="1548" t="s">
        <v>254</v>
      </c>
      <c r="C26" s="1616"/>
      <c r="D26" s="482">
        <v>1</v>
      </c>
      <c r="E26" s="483">
        <v>19</v>
      </c>
      <c r="F26" s="483">
        <v>13</v>
      </c>
      <c r="G26" s="483">
        <v>32</v>
      </c>
      <c r="H26" s="484">
        <v>1000</v>
      </c>
      <c r="I26" s="485">
        <v>180000</v>
      </c>
      <c r="J26" s="10"/>
      <c r="M26" s="130"/>
      <c r="N26" s="2368"/>
    </row>
    <row r="27" spans="1:14" ht="24.75" customHeight="1" thickBot="1">
      <c r="A27" s="2370"/>
      <c r="B27" s="1549" t="s">
        <v>118</v>
      </c>
      <c r="C27" s="1625"/>
      <c r="D27" s="863">
        <v>1</v>
      </c>
      <c r="E27" s="863">
        <v>13</v>
      </c>
      <c r="F27" s="863"/>
      <c r="G27" s="859">
        <v>13</v>
      </c>
      <c r="H27" s="860"/>
      <c r="I27" s="865"/>
      <c r="J27" s="10"/>
      <c r="M27" s="130"/>
      <c r="N27" s="131"/>
    </row>
    <row r="28" spans="1:14" ht="24.75" customHeight="1" thickBot="1" thickTop="1">
      <c r="A28" s="2371"/>
      <c r="B28" s="1627" t="s">
        <v>20</v>
      </c>
      <c r="C28" s="1628"/>
      <c r="D28" s="452">
        <f>SUM(D19:D27)</f>
        <v>26</v>
      </c>
      <c r="E28" s="452">
        <f>SUM(E19:E27)</f>
        <v>275</v>
      </c>
      <c r="F28" s="452">
        <f>SUM(F19:F27)</f>
        <v>64</v>
      </c>
      <c r="G28" s="452">
        <f>SUM(G19:G27)</f>
        <v>339</v>
      </c>
      <c r="H28" s="453" t="s">
        <v>576</v>
      </c>
      <c r="I28" s="454">
        <f>SUM(I19:I27)</f>
        <v>2155000</v>
      </c>
      <c r="J28" s="10"/>
      <c r="M28" s="130"/>
      <c r="N28" s="131"/>
    </row>
    <row r="29" spans="1:14" ht="18" customHeight="1">
      <c r="A29" s="30"/>
      <c r="B29" s="30"/>
      <c r="C29" s="30"/>
      <c r="D29" s="30"/>
      <c r="E29" s="30"/>
      <c r="F29" s="30"/>
      <c r="G29" s="30"/>
      <c r="H29" s="30"/>
      <c r="I29" s="30"/>
      <c r="J29" s="125"/>
      <c r="M29" s="130"/>
      <c r="N29" s="131"/>
    </row>
    <row r="30" spans="4:9" ht="12.75" customHeight="1">
      <c r="D30" s="32"/>
      <c r="E30" s="32"/>
      <c r="F30" s="32"/>
      <c r="G30" s="32"/>
      <c r="H30" s="32"/>
      <c r="I30" s="32"/>
    </row>
  </sheetData>
  <sheetProtection/>
  <mergeCells count="30">
    <mergeCell ref="N25:N26"/>
    <mergeCell ref="B26:C26"/>
    <mergeCell ref="B27:C27"/>
    <mergeCell ref="B28:C28"/>
    <mergeCell ref="A19:A28"/>
    <mergeCell ref="B19:C19"/>
    <mergeCell ref="B20:C20"/>
    <mergeCell ref="B21:C21"/>
    <mergeCell ref="B22:C22"/>
    <mergeCell ref="B23:C23"/>
    <mergeCell ref="B24:C24"/>
    <mergeCell ref="B25:C25"/>
    <mergeCell ref="A12:A18"/>
    <mergeCell ref="B12:C12"/>
    <mergeCell ref="B13:C13"/>
    <mergeCell ref="B14:C14"/>
    <mergeCell ref="B15:C15"/>
    <mergeCell ref="B16:C16"/>
    <mergeCell ref="B17:C17"/>
    <mergeCell ref="B18:C18"/>
    <mergeCell ref="A3:C4"/>
    <mergeCell ref="A5:C5"/>
    <mergeCell ref="M5:N5"/>
    <mergeCell ref="A6:A11"/>
    <mergeCell ref="B6:C6"/>
    <mergeCell ref="B7:C7"/>
    <mergeCell ref="B8:C8"/>
    <mergeCell ref="B9:C9"/>
    <mergeCell ref="B10:C10"/>
    <mergeCell ref="B11:C11"/>
  </mergeCells>
  <printOptions/>
  <pageMargins left="0.7086614173228347" right="0.1968503937007874" top="0.6692913385826772" bottom="0.1968503937007874" header="0.7874015748031497" footer="0.3937007874015748"/>
  <pageSetup firstPageNumber="50" useFirstPageNumber="1" horizontalDpi="600" verticalDpi="600" orientation="portrait" paperSize="9" scale="115" r:id="rId1"/>
  <headerFooter scaleWithDoc="0" alignWithMargins="0">
    <oddFooter>&amp;C&amp;12&amp;P</oddFooter>
  </headerFooter>
</worksheet>
</file>

<file path=xl/worksheets/sheet21.xml><?xml version="1.0" encoding="utf-8"?>
<worksheet xmlns="http://schemas.openxmlformats.org/spreadsheetml/2006/main" xmlns:r="http://schemas.openxmlformats.org/officeDocument/2006/relationships">
  <dimension ref="A1:N72"/>
  <sheetViews>
    <sheetView view="pageBreakPreview" zoomScale="120" zoomScaleSheetLayoutView="120" zoomScalePageLayoutView="0" workbookViewId="0" topLeftCell="A1">
      <pane ySplit="4" topLeftCell="A5" activePane="bottomLeft" state="frozen"/>
      <selection pane="topLeft" activeCell="K13" sqref="K13"/>
      <selection pane="bottomLeft" activeCell="K13" sqref="K13"/>
    </sheetView>
  </sheetViews>
  <sheetFormatPr defaultColWidth="9.00390625" defaultRowHeight="13.5" customHeight="1"/>
  <cols>
    <col min="1" max="1" width="3.50390625" style="66" customWidth="1"/>
    <col min="2" max="2" width="2.875" style="66" customWidth="1"/>
    <col min="3" max="3" width="8.25390625" style="66" customWidth="1"/>
    <col min="4" max="4" width="30.625" style="66" customWidth="1"/>
    <col min="5" max="5" width="6.625" style="66" customWidth="1"/>
    <col min="6" max="6" width="7.375" style="66" customWidth="1"/>
    <col min="7" max="7" width="6.75390625" style="66" customWidth="1"/>
    <col min="8" max="8" width="7.50390625" style="66" customWidth="1"/>
    <col min="9" max="9" width="12.25390625" style="66" customWidth="1"/>
    <col min="10" max="10" width="12.375" style="66" customWidth="1"/>
    <col min="11" max="11" width="0.5" style="18" customWidth="1"/>
    <col min="12" max="21" width="2.625" style="18" customWidth="1"/>
    <col min="22" max="16384" width="9.00390625" style="18" customWidth="1"/>
  </cols>
  <sheetData>
    <row r="1" spans="1:14" s="31" customFormat="1" ht="21" customHeight="1">
      <c r="A1" s="317" t="s">
        <v>320</v>
      </c>
      <c r="B1" s="318"/>
      <c r="C1" s="318"/>
      <c r="D1" s="319"/>
      <c r="E1" s="319"/>
      <c r="F1" s="319" t="s">
        <v>581</v>
      </c>
      <c r="G1" s="319"/>
      <c r="H1" s="320" t="s">
        <v>17</v>
      </c>
      <c r="I1" s="321"/>
      <c r="J1" s="342"/>
      <c r="M1" s="126"/>
      <c r="N1" s="126"/>
    </row>
    <row r="2" spans="1:10" s="101" customFormat="1" ht="16.5" customHeight="1" thickBot="1">
      <c r="A2" s="343" t="s">
        <v>587</v>
      </c>
      <c r="B2" s="344" t="s">
        <v>586</v>
      </c>
      <c r="C2" s="345"/>
      <c r="D2" s="346"/>
      <c r="E2" s="347"/>
      <c r="F2" s="347"/>
      <c r="G2" s="347"/>
      <c r="H2" s="347"/>
      <c r="I2" s="347"/>
      <c r="J2" s="347"/>
    </row>
    <row r="3" spans="1:10" s="101" customFormat="1" ht="16.5" customHeight="1">
      <c r="A3" s="2384" t="s">
        <v>332</v>
      </c>
      <c r="B3" s="2385"/>
      <c r="C3" s="2386"/>
      <c r="D3" s="2390" t="s">
        <v>585</v>
      </c>
      <c r="E3" s="348" t="s">
        <v>333</v>
      </c>
      <c r="F3" s="2392" t="s">
        <v>691</v>
      </c>
      <c r="G3" s="2393"/>
      <c r="H3" s="2394"/>
      <c r="I3" s="332" t="s">
        <v>334</v>
      </c>
      <c r="J3" s="333" t="s">
        <v>325</v>
      </c>
    </row>
    <row r="4" spans="1:10" s="101" customFormat="1" ht="16.5" customHeight="1" thickBot="1">
      <c r="A4" s="2387"/>
      <c r="B4" s="2388"/>
      <c r="C4" s="2389"/>
      <c r="D4" s="2391"/>
      <c r="E4" s="349" t="s">
        <v>335</v>
      </c>
      <c r="F4" s="349" t="s">
        <v>584</v>
      </c>
      <c r="G4" s="349" t="s">
        <v>583</v>
      </c>
      <c r="H4" s="349" t="s">
        <v>582</v>
      </c>
      <c r="I4" s="350" t="s">
        <v>327</v>
      </c>
      <c r="J4" s="351" t="s">
        <v>336</v>
      </c>
    </row>
    <row r="5" spans="1:10" s="101" customFormat="1" ht="22.5" customHeight="1" thickBot="1">
      <c r="A5" s="2395" t="s">
        <v>224</v>
      </c>
      <c r="B5" s="2396"/>
      <c r="C5" s="2397"/>
      <c r="D5" s="352"/>
      <c r="E5" s="353">
        <f>E35+E50+E70</f>
        <v>53</v>
      </c>
      <c r="F5" s="353">
        <f>F35+F50+F70</f>
        <v>1256</v>
      </c>
      <c r="G5" s="353">
        <f>G35+G50+G70</f>
        <v>233</v>
      </c>
      <c r="H5" s="353">
        <f>H35+H50+H70</f>
        <v>1489</v>
      </c>
      <c r="I5" s="354" t="s">
        <v>580</v>
      </c>
      <c r="J5" s="355">
        <f>J35+J50+J70</f>
        <v>3966000</v>
      </c>
    </row>
    <row r="6" spans="1:10" s="101" customFormat="1" ht="22.5" customHeight="1">
      <c r="A6" s="2369" t="s">
        <v>7</v>
      </c>
      <c r="B6" s="2398" t="s">
        <v>248</v>
      </c>
      <c r="C6" s="2399"/>
      <c r="D6" s="900"/>
      <c r="E6" s="757" t="s">
        <v>747</v>
      </c>
      <c r="F6" s="431"/>
      <c r="G6" s="431"/>
      <c r="H6" s="431"/>
      <c r="I6" s="431"/>
      <c r="J6" s="432"/>
    </row>
    <row r="7" spans="1:10" s="101" customFormat="1" ht="22.5" customHeight="1">
      <c r="A7" s="2370"/>
      <c r="B7" s="2400" t="s">
        <v>97</v>
      </c>
      <c r="C7" s="2400"/>
      <c r="D7" s="901" t="s">
        <v>778</v>
      </c>
      <c r="E7" s="433">
        <v>1</v>
      </c>
      <c r="F7" s="433">
        <v>34</v>
      </c>
      <c r="G7" s="433">
        <v>3</v>
      </c>
      <c r="H7" s="433">
        <f aca="true" t="shared" si="0" ref="H7:H34">SUM(F7:G7)</f>
        <v>37</v>
      </c>
      <c r="I7" s="433">
        <v>6000</v>
      </c>
      <c r="J7" s="434">
        <v>696000</v>
      </c>
    </row>
    <row r="8" spans="1:10" s="101" customFormat="1" ht="22.5" customHeight="1">
      <c r="A8" s="2370"/>
      <c r="B8" s="2401"/>
      <c r="C8" s="2401"/>
      <c r="D8" s="902" t="s">
        <v>779</v>
      </c>
      <c r="E8" s="435">
        <v>1</v>
      </c>
      <c r="F8" s="435">
        <v>84</v>
      </c>
      <c r="G8" s="435">
        <v>12</v>
      </c>
      <c r="H8" s="457">
        <f t="shared" si="0"/>
        <v>96</v>
      </c>
      <c r="I8" s="547">
        <v>30000</v>
      </c>
      <c r="J8" s="436"/>
    </row>
    <row r="9" spans="1:13" s="101" customFormat="1" ht="22.5" customHeight="1">
      <c r="A9" s="2370"/>
      <c r="B9" s="2401"/>
      <c r="C9" s="2401"/>
      <c r="D9" s="901" t="s">
        <v>780</v>
      </c>
      <c r="E9" s="435">
        <v>1</v>
      </c>
      <c r="F9" s="435">
        <v>20</v>
      </c>
      <c r="G9" s="435">
        <v>3</v>
      </c>
      <c r="H9" s="435">
        <f t="shared" si="0"/>
        <v>23</v>
      </c>
      <c r="I9" s="435">
        <v>120000</v>
      </c>
      <c r="J9" s="436"/>
      <c r="M9" s="105"/>
    </row>
    <row r="10" spans="1:10" s="101" customFormat="1" ht="22.5" customHeight="1">
      <c r="A10" s="2370"/>
      <c r="B10" s="2401"/>
      <c r="C10" s="2401"/>
      <c r="D10" s="901" t="s">
        <v>781</v>
      </c>
      <c r="E10" s="435">
        <v>1</v>
      </c>
      <c r="F10" s="435">
        <v>6</v>
      </c>
      <c r="G10" s="435"/>
      <c r="H10" s="435">
        <f t="shared" si="0"/>
        <v>6</v>
      </c>
      <c r="I10" s="435"/>
      <c r="J10" s="436"/>
    </row>
    <row r="11" spans="1:10" s="101" customFormat="1" ht="22.5" customHeight="1">
      <c r="A11" s="2370"/>
      <c r="B11" s="2401"/>
      <c r="C11" s="2401"/>
      <c r="D11" s="901" t="s">
        <v>782</v>
      </c>
      <c r="E11" s="435">
        <v>1</v>
      </c>
      <c r="F11" s="435">
        <v>14</v>
      </c>
      <c r="G11" s="435"/>
      <c r="H11" s="435">
        <f t="shared" si="0"/>
        <v>14</v>
      </c>
      <c r="I11" s="435">
        <v>2000</v>
      </c>
      <c r="J11" s="436"/>
    </row>
    <row r="12" spans="1:10" s="101" customFormat="1" ht="22.5" customHeight="1">
      <c r="A12" s="2370"/>
      <c r="B12" s="2401"/>
      <c r="C12" s="2401"/>
      <c r="D12" s="901" t="s">
        <v>783</v>
      </c>
      <c r="E12" s="435">
        <v>1</v>
      </c>
      <c r="F12" s="435">
        <v>30</v>
      </c>
      <c r="G12" s="435"/>
      <c r="H12" s="435">
        <f t="shared" si="0"/>
        <v>30</v>
      </c>
      <c r="I12" s="435"/>
      <c r="J12" s="436"/>
    </row>
    <row r="13" spans="1:10" s="101" customFormat="1" ht="22.5" customHeight="1">
      <c r="A13" s="2370"/>
      <c r="B13" s="2401"/>
      <c r="C13" s="2401"/>
      <c r="D13" s="902" t="s">
        <v>784</v>
      </c>
      <c r="E13" s="435">
        <v>1</v>
      </c>
      <c r="F13" s="435">
        <v>6</v>
      </c>
      <c r="G13" s="435"/>
      <c r="H13" s="435">
        <f t="shared" si="0"/>
        <v>6</v>
      </c>
      <c r="I13" s="435"/>
      <c r="J13" s="436"/>
    </row>
    <row r="14" spans="1:10" s="101" customFormat="1" ht="22.5" customHeight="1">
      <c r="A14" s="2370"/>
      <c r="B14" s="2401"/>
      <c r="C14" s="2401"/>
      <c r="D14" s="902" t="s">
        <v>785</v>
      </c>
      <c r="E14" s="435">
        <v>1</v>
      </c>
      <c r="F14" s="435">
        <v>16</v>
      </c>
      <c r="G14" s="435"/>
      <c r="H14" s="435">
        <f t="shared" si="0"/>
        <v>16</v>
      </c>
      <c r="I14" s="435">
        <v>2500</v>
      </c>
      <c r="J14" s="436"/>
    </row>
    <row r="15" spans="1:10" s="101" customFormat="1" ht="22.5" customHeight="1">
      <c r="A15" s="2370"/>
      <c r="B15" s="2401"/>
      <c r="C15" s="2401"/>
      <c r="D15" s="903" t="s">
        <v>662</v>
      </c>
      <c r="E15" s="435">
        <v>1</v>
      </c>
      <c r="F15" s="435">
        <v>20</v>
      </c>
      <c r="G15" s="435"/>
      <c r="H15" s="435">
        <f t="shared" si="0"/>
        <v>20</v>
      </c>
      <c r="I15" s="435">
        <v>12000</v>
      </c>
      <c r="J15" s="436"/>
    </row>
    <row r="16" spans="1:10" s="101" customFormat="1" ht="22.5" customHeight="1">
      <c r="A16" s="2370"/>
      <c r="B16" s="2401"/>
      <c r="C16" s="2401"/>
      <c r="D16" s="903" t="s">
        <v>663</v>
      </c>
      <c r="E16" s="435">
        <v>1</v>
      </c>
      <c r="F16" s="435"/>
      <c r="G16" s="435">
        <v>48</v>
      </c>
      <c r="H16" s="435">
        <f t="shared" si="0"/>
        <v>48</v>
      </c>
      <c r="I16" s="435">
        <v>2500</v>
      </c>
      <c r="J16" s="436"/>
    </row>
    <row r="17" spans="1:10" s="101" customFormat="1" ht="22.5" customHeight="1">
      <c r="A17" s="2370"/>
      <c r="B17" s="2401" t="s">
        <v>249</v>
      </c>
      <c r="C17" s="2401"/>
      <c r="D17" s="904" t="s">
        <v>1225</v>
      </c>
      <c r="E17" s="754">
        <v>1</v>
      </c>
      <c r="F17" s="433">
        <v>65</v>
      </c>
      <c r="G17" s="433">
        <v>7</v>
      </c>
      <c r="H17" s="433">
        <f t="shared" si="0"/>
        <v>72</v>
      </c>
      <c r="I17" s="433">
        <v>120000</v>
      </c>
      <c r="J17" s="434"/>
    </row>
    <row r="18" spans="1:11" s="101" customFormat="1" ht="22.5" customHeight="1">
      <c r="A18" s="2370"/>
      <c r="B18" s="2402" t="s">
        <v>21</v>
      </c>
      <c r="C18" s="2403"/>
      <c r="D18" s="905" t="s">
        <v>767</v>
      </c>
      <c r="E18" s="433">
        <v>1</v>
      </c>
      <c r="F18" s="433">
        <v>194</v>
      </c>
      <c r="G18" s="433">
        <v>28</v>
      </c>
      <c r="H18" s="433">
        <f t="shared" si="0"/>
        <v>222</v>
      </c>
      <c r="I18" s="433">
        <v>24000</v>
      </c>
      <c r="J18" s="434"/>
      <c r="K18" s="201">
        <f>SUM(F18:H18)</f>
        <v>444</v>
      </c>
    </row>
    <row r="19" spans="1:10" s="101" customFormat="1" ht="22.5" customHeight="1">
      <c r="A19" s="2370"/>
      <c r="B19" s="2404"/>
      <c r="C19" s="2405"/>
      <c r="D19" s="906" t="s">
        <v>768</v>
      </c>
      <c r="E19" s="435">
        <v>1</v>
      </c>
      <c r="F19" s="435">
        <v>42</v>
      </c>
      <c r="G19" s="435">
        <v>2</v>
      </c>
      <c r="H19" s="435">
        <f t="shared" si="0"/>
        <v>44</v>
      </c>
      <c r="I19" s="435">
        <v>120000</v>
      </c>
      <c r="J19" s="436"/>
    </row>
    <row r="20" spans="1:10" s="101" customFormat="1" ht="22.5" customHeight="1">
      <c r="A20" s="2370"/>
      <c r="B20" s="2404"/>
      <c r="C20" s="2405"/>
      <c r="D20" s="906" t="s">
        <v>769</v>
      </c>
      <c r="E20" s="435">
        <v>1</v>
      </c>
      <c r="F20" s="435">
        <v>15</v>
      </c>
      <c r="G20" s="435"/>
      <c r="H20" s="435">
        <f t="shared" si="0"/>
        <v>15</v>
      </c>
      <c r="I20" s="435">
        <v>10000</v>
      </c>
      <c r="J20" s="436"/>
    </row>
    <row r="21" spans="1:10" s="101" customFormat="1" ht="22.5" customHeight="1">
      <c r="A21" s="2370"/>
      <c r="B21" s="2404"/>
      <c r="C21" s="2405"/>
      <c r="D21" s="906" t="s">
        <v>770</v>
      </c>
      <c r="E21" s="435">
        <v>1</v>
      </c>
      <c r="F21" s="435">
        <v>15</v>
      </c>
      <c r="G21" s="435"/>
      <c r="H21" s="435">
        <f t="shared" si="0"/>
        <v>15</v>
      </c>
      <c r="I21" s="435">
        <v>10000</v>
      </c>
      <c r="J21" s="436"/>
    </row>
    <row r="22" spans="1:10" s="101" customFormat="1" ht="22.5" customHeight="1">
      <c r="A22" s="2370"/>
      <c r="B22" s="2404"/>
      <c r="C22" s="2405"/>
      <c r="D22" s="906" t="s">
        <v>771</v>
      </c>
      <c r="E22" s="435">
        <v>1</v>
      </c>
      <c r="F22" s="435">
        <v>38</v>
      </c>
      <c r="G22" s="435"/>
      <c r="H22" s="435">
        <f t="shared" si="0"/>
        <v>38</v>
      </c>
      <c r="I22" s="435">
        <v>10000</v>
      </c>
      <c r="J22" s="436"/>
    </row>
    <row r="23" spans="1:10" s="101" customFormat="1" ht="22.5" customHeight="1">
      <c r="A23" s="2370"/>
      <c r="B23" s="2404"/>
      <c r="C23" s="2405"/>
      <c r="D23" s="906" t="s">
        <v>772</v>
      </c>
      <c r="E23" s="435">
        <v>1</v>
      </c>
      <c r="F23" s="435"/>
      <c r="G23" s="435">
        <v>72</v>
      </c>
      <c r="H23" s="435">
        <f t="shared" si="0"/>
        <v>72</v>
      </c>
      <c r="I23" s="435">
        <v>2000</v>
      </c>
      <c r="J23" s="436"/>
    </row>
    <row r="24" spans="1:10" s="101" customFormat="1" ht="22.5" customHeight="1">
      <c r="A24" s="2370"/>
      <c r="B24" s="2404"/>
      <c r="C24" s="2405"/>
      <c r="D24" s="906" t="s">
        <v>1264</v>
      </c>
      <c r="E24" s="435">
        <v>1</v>
      </c>
      <c r="F24" s="435">
        <v>7</v>
      </c>
      <c r="G24" s="435"/>
      <c r="H24" s="435">
        <f t="shared" si="0"/>
        <v>7</v>
      </c>
      <c r="I24" s="435"/>
      <c r="J24" s="436"/>
    </row>
    <row r="25" spans="1:10" s="101" customFormat="1" ht="22.5" customHeight="1">
      <c r="A25" s="2370"/>
      <c r="B25" s="2404"/>
      <c r="C25" s="2405"/>
      <c r="D25" s="906" t="s">
        <v>773</v>
      </c>
      <c r="E25" s="435">
        <v>1</v>
      </c>
      <c r="F25" s="435">
        <v>5</v>
      </c>
      <c r="G25" s="435">
        <v>2</v>
      </c>
      <c r="H25" s="435">
        <f t="shared" si="0"/>
        <v>7</v>
      </c>
      <c r="I25" s="435"/>
      <c r="J25" s="436"/>
    </row>
    <row r="26" spans="1:10" s="101" customFormat="1" ht="22.5" customHeight="1">
      <c r="A26" s="2370"/>
      <c r="B26" s="2404"/>
      <c r="C26" s="2405"/>
      <c r="D26" s="906" t="s">
        <v>774</v>
      </c>
      <c r="E26" s="435">
        <v>1</v>
      </c>
      <c r="F26" s="435">
        <v>8</v>
      </c>
      <c r="G26" s="435">
        <v>1</v>
      </c>
      <c r="H26" s="435">
        <f t="shared" si="0"/>
        <v>9</v>
      </c>
      <c r="I26" s="435"/>
      <c r="J26" s="436"/>
    </row>
    <row r="27" spans="1:10" s="101" customFormat="1" ht="22.5" customHeight="1" hidden="1">
      <c r="A27" s="2370"/>
      <c r="B27" s="2404"/>
      <c r="C27" s="2405"/>
      <c r="D27" s="906"/>
      <c r="E27" s="435"/>
      <c r="F27" s="435"/>
      <c r="G27" s="435"/>
      <c r="H27" s="435">
        <f t="shared" si="0"/>
        <v>0</v>
      </c>
      <c r="I27" s="435"/>
      <c r="J27" s="436"/>
    </row>
    <row r="28" spans="1:10" s="101" customFormat="1" ht="22.5" customHeight="1" hidden="1">
      <c r="A28" s="2370"/>
      <c r="B28" s="2404"/>
      <c r="C28" s="2405"/>
      <c r="D28" s="906"/>
      <c r="E28" s="435"/>
      <c r="F28" s="435"/>
      <c r="G28" s="435"/>
      <c r="H28" s="435">
        <f t="shared" si="0"/>
        <v>0</v>
      </c>
      <c r="I28" s="435"/>
      <c r="J28" s="436"/>
    </row>
    <row r="29" spans="1:10" s="101" customFormat="1" ht="22.5" customHeight="1">
      <c r="A29" s="2370"/>
      <c r="B29" s="2404"/>
      <c r="C29" s="2405"/>
      <c r="D29" s="906" t="s">
        <v>775</v>
      </c>
      <c r="E29" s="435">
        <v>1</v>
      </c>
      <c r="F29" s="435">
        <v>5</v>
      </c>
      <c r="G29" s="435"/>
      <c r="H29" s="435">
        <f t="shared" si="0"/>
        <v>5</v>
      </c>
      <c r="I29" s="435">
        <v>7000</v>
      </c>
      <c r="J29" s="436"/>
    </row>
    <row r="30" spans="1:10" s="101" customFormat="1" ht="22.5" customHeight="1">
      <c r="A30" s="2370"/>
      <c r="B30" s="2404"/>
      <c r="C30" s="2405"/>
      <c r="D30" s="906" t="s">
        <v>776</v>
      </c>
      <c r="E30" s="435">
        <v>1</v>
      </c>
      <c r="F30" s="435">
        <v>16</v>
      </c>
      <c r="G30" s="435"/>
      <c r="H30" s="435">
        <f t="shared" si="0"/>
        <v>16</v>
      </c>
      <c r="I30" s="435">
        <v>5000</v>
      </c>
      <c r="J30" s="436"/>
    </row>
    <row r="31" spans="1:10" s="101" customFormat="1" ht="22.5" customHeight="1">
      <c r="A31" s="2370"/>
      <c r="B31" s="2406"/>
      <c r="C31" s="2407"/>
      <c r="D31" s="906" t="s">
        <v>777</v>
      </c>
      <c r="E31" s="435">
        <v>1</v>
      </c>
      <c r="F31" s="435">
        <v>17</v>
      </c>
      <c r="G31" s="435"/>
      <c r="H31" s="435">
        <f t="shared" si="0"/>
        <v>17</v>
      </c>
      <c r="I31" s="435">
        <v>12000</v>
      </c>
      <c r="J31" s="436"/>
    </row>
    <row r="32" spans="1:10" s="101" customFormat="1" ht="22.5" customHeight="1">
      <c r="A32" s="2370"/>
      <c r="B32" s="2401" t="s">
        <v>101</v>
      </c>
      <c r="C32" s="2408"/>
      <c r="D32" s="907" t="s">
        <v>889</v>
      </c>
      <c r="E32" s="539">
        <v>1</v>
      </c>
      <c r="F32" s="433">
        <v>14</v>
      </c>
      <c r="G32" s="433">
        <v>1</v>
      </c>
      <c r="H32" s="433">
        <f t="shared" si="0"/>
        <v>15</v>
      </c>
      <c r="I32" s="433">
        <v>6000</v>
      </c>
      <c r="J32" s="434"/>
    </row>
    <row r="33" spans="1:10" s="101" customFormat="1" ht="22.5" customHeight="1">
      <c r="A33" s="2370"/>
      <c r="B33" s="2401"/>
      <c r="C33" s="2408"/>
      <c r="D33" s="908" t="s">
        <v>679</v>
      </c>
      <c r="E33" s="511">
        <v>1</v>
      </c>
      <c r="F33" s="435">
        <v>6</v>
      </c>
      <c r="G33" s="435"/>
      <c r="H33" s="435">
        <f t="shared" si="0"/>
        <v>6</v>
      </c>
      <c r="I33" s="435">
        <v>6000</v>
      </c>
      <c r="J33" s="436"/>
    </row>
    <row r="34" spans="1:10" s="101" customFormat="1" ht="22.5" customHeight="1" thickBot="1">
      <c r="A34" s="2370"/>
      <c r="B34" s="2409"/>
      <c r="C34" s="2410"/>
      <c r="D34" s="909" t="s">
        <v>337</v>
      </c>
      <c r="E34" s="866">
        <v>1</v>
      </c>
      <c r="F34" s="867">
        <v>8</v>
      </c>
      <c r="G34" s="867"/>
      <c r="H34" s="867">
        <f t="shared" si="0"/>
        <v>8</v>
      </c>
      <c r="I34" s="867"/>
      <c r="J34" s="868"/>
    </row>
    <row r="35" spans="1:10" s="101" customFormat="1" ht="22.5" customHeight="1" thickBot="1" thickTop="1">
      <c r="A35" s="2371"/>
      <c r="B35" s="2411" t="s">
        <v>214</v>
      </c>
      <c r="C35" s="2412"/>
      <c r="D35" s="356"/>
      <c r="E35" s="357">
        <f>SUM(E6:E34)</f>
        <v>26</v>
      </c>
      <c r="F35" s="357">
        <f>SUM(F6:F34)</f>
        <v>685</v>
      </c>
      <c r="G35" s="357">
        <f>SUM(G6:G34)</f>
        <v>179</v>
      </c>
      <c r="H35" s="357">
        <f>SUM(H6:H34)</f>
        <v>864</v>
      </c>
      <c r="I35" s="359" t="s">
        <v>580</v>
      </c>
      <c r="J35" s="358">
        <f>SUM(J6:J34)</f>
        <v>696000</v>
      </c>
    </row>
    <row r="36" spans="1:10" s="101" customFormat="1" ht="22.5" customHeight="1">
      <c r="A36" s="2420" t="s">
        <v>9</v>
      </c>
      <c r="B36" s="2413" t="s">
        <v>103</v>
      </c>
      <c r="C36" s="2399"/>
      <c r="D36" s="900"/>
      <c r="E36" s="752" t="s">
        <v>746</v>
      </c>
      <c r="F36" s="437"/>
      <c r="G36" s="437"/>
      <c r="H36" s="437"/>
      <c r="I36" s="437"/>
      <c r="J36" s="438"/>
    </row>
    <row r="37" spans="1:10" s="101" customFormat="1" ht="22.5" customHeight="1">
      <c r="A37" s="2421"/>
      <c r="B37" s="2402" t="s">
        <v>104</v>
      </c>
      <c r="C37" s="2403"/>
      <c r="D37" s="904" t="s">
        <v>667</v>
      </c>
      <c r="E37" s="433">
        <v>1</v>
      </c>
      <c r="F37" s="433">
        <v>53</v>
      </c>
      <c r="G37" s="433">
        <v>3</v>
      </c>
      <c r="H37" s="435">
        <f>SUM(F37:G37)</f>
        <v>56</v>
      </c>
      <c r="I37" s="433">
        <v>24000</v>
      </c>
      <c r="J37" s="434"/>
    </row>
    <row r="38" spans="1:10" s="101" customFormat="1" ht="22.5" customHeight="1">
      <c r="A38" s="2421"/>
      <c r="B38" s="2404"/>
      <c r="C38" s="2405"/>
      <c r="D38" s="908" t="s">
        <v>668</v>
      </c>
      <c r="E38" s="511">
        <v>1</v>
      </c>
      <c r="F38" s="435">
        <v>14</v>
      </c>
      <c r="G38" s="435"/>
      <c r="H38" s="435">
        <f>SUM(F38:G38)</f>
        <v>14</v>
      </c>
      <c r="I38" s="435">
        <v>5000</v>
      </c>
      <c r="J38" s="436">
        <v>200000</v>
      </c>
    </row>
    <row r="39" spans="1:10" s="101" customFormat="1" ht="22.5" customHeight="1">
      <c r="A39" s="2421"/>
      <c r="B39" s="2404"/>
      <c r="C39" s="2405"/>
      <c r="D39" s="908" t="s">
        <v>669</v>
      </c>
      <c r="E39" s="511">
        <v>1</v>
      </c>
      <c r="F39" s="435">
        <v>12</v>
      </c>
      <c r="G39" s="435"/>
      <c r="H39" s="435">
        <f>SUM(F39:G39)</f>
        <v>12</v>
      </c>
      <c r="I39" s="435">
        <v>3000</v>
      </c>
      <c r="J39" s="436">
        <v>180000</v>
      </c>
    </row>
    <row r="40" spans="1:10" s="101" customFormat="1" ht="22.5" customHeight="1">
      <c r="A40" s="2421"/>
      <c r="B40" s="2404"/>
      <c r="C40" s="2405"/>
      <c r="D40" s="908" t="s">
        <v>670</v>
      </c>
      <c r="E40" s="511">
        <v>1</v>
      </c>
      <c r="F40" s="435">
        <v>19</v>
      </c>
      <c r="G40" s="435"/>
      <c r="H40" s="435">
        <f>SUM(F40:G40)</f>
        <v>19</v>
      </c>
      <c r="I40" s="435">
        <v>1000</v>
      </c>
      <c r="J40" s="436">
        <v>180000</v>
      </c>
    </row>
    <row r="41" spans="1:10" s="101" customFormat="1" ht="22.5" customHeight="1">
      <c r="A41" s="2421"/>
      <c r="B41" s="2406"/>
      <c r="C41" s="2407"/>
      <c r="D41" s="910" t="s">
        <v>671</v>
      </c>
      <c r="E41" s="512">
        <v>1</v>
      </c>
      <c r="F41" s="439">
        <v>5</v>
      </c>
      <c r="G41" s="439"/>
      <c r="H41" s="439">
        <f>SUM(F41:G41)</f>
        <v>5</v>
      </c>
      <c r="I41" s="439">
        <v>5000</v>
      </c>
      <c r="J41" s="440">
        <v>130000</v>
      </c>
    </row>
    <row r="42" spans="1:13" s="101" customFormat="1" ht="22.5" customHeight="1">
      <c r="A42" s="2421"/>
      <c r="B42" s="2380" t="s">
        <v>105</v>
      </c>
      <c r="C42" s="2381"/>
      <c r="D42" s="911" t="s">
        <v>338</v>
      </c>
      <c r="E42" s="435">
        <v>1</v>
      </c>
      <c r="F42" s="435">
        <v>25</v>
      </c>
      <c r="G42" s="435">
        <v>1</v>
      </c>
      <c r="H42" s="435">
        <f aca="true" t="shared" si="1" ref="H42:H49">SUM(F42:G42)</f>
        <v>26</v>
      </c>
      <c r="I42" s="435">
        <v>3000</v>
      </c>
      <c r="J42" s="436">
        <v>1180000</v>
      </c>
      <c r="M42" s="114"/>
    </row>
    <row r="43" spans="1:13" s="101" customFormat="1" ht="22.5" customHeight="1">
      <c r="A43" s="2421"/>
      <c r="B43" s="2382"/>
      <c r="C43" s="2383"/>
      <c r="D43" s="912" t="s">
        <v>339</v>
      </c>
      <c r="E43" s="439">
        <v>1</v>
      </c>
      <c r="F43" s="439">
        <v>21</v>
      </c>
      <c r="G43" s="439"/>
      <c r="H43" s="439">
        <f t="shared" si="1"/>
        <v>21</v>
      </c>
      <c r="I43" s="439">
        <v>10000</v>
      </c>
      <c r="J43" s="440"/>
      <c r="M43" s="114"/>
    </row>
    <row r="44" spans="1:10" s="101" customFormat="1" ht="22.5" customHeight="1">
      <c r="A44" s="2421"/>
      <c r="B44" s="2414" t="s">
        <v>42</v>
      </c>
      <c r="C44" s="2414"/>
      <c r="D44" s="441"/>
      <c r="E44" s="755" t="s">
        <v>747</v>
      </c>
      <c r="F44" s="442"/>
      <c r="G44" s="442"/>
      <c r="H44" s="439"/>
      <c r="I44" s="442"/>
      <c r="J44" s="443"/>
    </row>
    <row r="45" spans="1:10" s="101" customFormat="1" ht="22.5" customHeight="1">
      <c r="A45" s="2421"/>
      <c r="B45" s="2380" t="s">
        <v>51</v>
      </c>
      <c r="C45" s="2381"/>
      <c r="D45" s="902" t="s">
        <v>340</v>
      </c>
      <c r="E45" s="435">
        <v>1</v>
      </c>
      <c r="F45" s="435">
        <v>10</v>
      </c>
      <c r="G45" s="435"/>
      <c r="H45" s="435">
        <f t="shared" si="1"/>
        <v>10</v>
      </c>
      <c r="I45" s="435"/>
      <c r="J45" s="436">
        <v>50000</v>
      </c>
    </row>
    <row r="46" spans="1:10" s="101" customFormat="1" ht="22.5" customHeight="1">
      <c r="A46" s="2421"/>
      <c r="B46" s="2382"/>
      <c r="C46" s="2383"/>
      <c r="D46" s="913" t="s">
        <v>341</v>
      </c>
      <c r="E46" s="439">
        <v>1</v>
      </c>
      <c r="F46" s="439">
        <v>37</v>
      </c>
      <c r="G46" s="439"/>
      <c r="H46" s="439">
        <f t="shared" si="1"/>
        <v>37</v>
      </c>
      <c r="I46" s="439">
        <v>10000</v>
      </c>
      <c r="J46" s="440"/>
    </row>
    <row r="47" spans="1:10" s="101" customFormat="1" ht="22.5" customHeight="1">
      <c r="A47" s="2421"/>
      <c r="B47" s="2402" t="s">
        <v>52</v>
      </c>
      <c r="C47" s="2403"/>
      <c r="D47" s="914" t="s">
        <v>666</v>
      </c>
      <c r="E47" s="433">
        <v>1</v>
      </c>
      <c r="F47" s="433">
        <v>29</v>
      </c>
      <c r="G47" s="433">
        <v>1</v>
      </c>
      <c r="H47" s="433">
        <f t="shared" si="1"/>
        <v>30</v>
      </c>
      <c r="I47" s="433">
        <v>8000</v>
      </c>
      <c r="J47" s="434"/>
    </row>
    <row r="48" spans="1:10" s="101" customFormat="1" ht="22.5" customHeight="1">
      <c r="A48" s="2421"/>
      <c r="B48" s="2404"/>
      <c r="C48" s="2405"/>
      <c r="D48" s="903" t="s">
        <v>342</v>
      </c>
      <c r="E48" s="435">
        <v>1</v>
      </c>
      <c r="F48" s="435">
        <v>10</v>
      </c>
      <c r="G48" s="435">
        <v>2</v>
      </c>
      <c r="H48" s="435">
        <f t="shared" si="1"/>
        <v>12</v>
      </c>
      <c r="I48" s="435">
        <v>5000</v>
      </c>
      <c r="J48" s="436">
        <v>150000</v>
      </c>
    </row>
    <row r="49" spans="1:10" s="101" customFormat="1" ht="22.5" customHeight="1" thickBot="1">
      <c r="A49" s="2421"/>
      <c r="B49" s="2417"/>
      <c r="C49" s="2418"/>
      <c r="D49" s="915" t="s">
        <v>1172</v>
      </c>
      <c r="E49" s="867">
        <v>1</v>
      </c>
      <c r="F49" s="867">
        <v>3</v>
      </c>
      <c r="G49" s="867">
        <v>8</v>
      </c>
      <c r="H49" s="867">
        <f t="shared" si="1"/>
        <v>11</v>
      </c>
      <c r="I49" s="867">
        <v>1000</v>
      </c>
      <c r="J49" s="868"/>
    </row>
    <row r="50" spans="1:10" s="101" customFormat="1" ht="22.5" customHeight="1" thickBot="1" thickTop="1">
      <c r="A50" s="2422"/>
      <c r="B50" s="2419" t="s">
        <v>214</v>
      </c>
      <c r="C50" s="2412"/>
      <c r="D50" s="356"/>
      <c r="E50" s="357">
        <f>SUM(E36:E49)</f>
        <v>12</v>
      </c>
      <c r="F50" s="357">
        <f>SUM(F36:F49)</f>
        <v>238</v>
      </c>
      <c r="G50" s="357">
        <f>SUM(G36:G49)</f>
        <v>15</v>
      </c>
      <c r="H50" s="357">
        <f>SUM(H36:H49)</f>
        <v>253</v>
      </c>
      <c r="I50" s="359" t="s">
        <v>1531</v>
      </c>
      <c r="J50" s="358">
        <f>SUM(J36:J49)</f>
        <v>2070000</v>
      </c>
    </row>
    <row r="51" spans="1:10" s="101" customFormat="1" ht="22.5" customHeight="1">
      <c r="A51" s="2369" t="s">
        <v>8</v>
      </c>
      <c r="B51" s="2425" t="s">
        <v>25</v>
      </c>
      <c r="C51" s="2426"/>
      <c r="D51" s="916" t="s">
        <v>343</v>
      </c>
      <c r="E51" s="456">
        <v>1</v>
      </c>
      <c r="F51" s="456">
        <v>59</v>
      </c>
      <c r="G51" s="456"/>
      <c r="H51" s="456">
        <f aca="true" t="shared" si="2" ref="H51:H60">SUM(F51:G51)</f>
        <v>59</v>
      </c>
      <c r="I51" s="456">
        <v>1000</v>
      </c>
      <c r="J51" s="432">
        <v>100000</v>
      </c>
    </row>
    <row r="52" spans="1:10" s="101" customFormat="1" ht="22.5" customHeight="1">
      <c r="A52" s="2370"/>
      <c r="B52" s="2380"/>
      <c r="C52" s="2381"/>
      <c r="D52" s="911" t="s">
        <v>1302</v>
      </c>
      <c r="E52" s="457">
        <v>1</v>
      </c>
      <c r="F52" s="457">
        <v>25</v>
      </c>
      <c r="G52" s="457">
        <v>1</v>
      </c>
      <c r="H52" s="457">
        <f t="shared" si="2"/>
        <v>26</v>
      </c>
      <c r="I52" s="457">
        <v>120000</v>
      </c>
      <c r="J52" s="436"/>
    </row>
    <row r="53" spans="1:10" s="101" customFormat="1" ht="22.5" customHeight="1">
      <c r="A53" s="2370"/>
      <c r="B53" s="2382"/>
      <c r="C53" s="2383"/>
      <c r="D53" s="912" t="s">
        <v>718</v>
      </c>
      <c r="E53" s="528">
        <v>1</v>
      </c>
      <c r="F53" s="528">
        <v>46</v>
      </c>
      <c r="G53" s="528">
        <v>4</v>
      </c>
      <c r="H53" s="528">
        <f t="shared" si="2"/>
        <v>50</v>
      </c>
      <c r="I53" s="528">
        <v>36000</v>
      </c>
      <c r="J53" s="440">
        <v>1100000</v>
      </c>
    </row>
    <row r="54" spans="1:10" s="101" customFormat="1" ht="22.5" customHeight="1">
      <c r="A54" s="2370"/>
      <c r="B54" s="2408" t="s">
        <v>306</v>
      </c>
      <c r="C54" s="2427"/>
      <c r="D54" s="917"/>
      <c r="E54" s="756" t="s">
        <v>747</v>
      </c>
      <c r="F54" s="439"/>
      <c r="G54" s="439"/>
      <c r="H54" s="528"/>
      <c r="I54" s="439"/>
      <c r="J54" s="440"/>
    </row>
    <row r="55" spans="1:10" s="101" customFormat="1" ht="22.5" customHeight="1">
      <c r="A55" s="2370"/>
      <c r="B55" s="2374" t="s">
        <v>112</v>
      </c>
      <c r="C55" s="2375"/>
      <c r="D55" s="918" t="s">
        <v>344</v>
      </c>
      <c r="E55" s="433">
        <v>1</v>
      </c>
      <c r="F55" s="433">
        <v>10</v>
      </c>
      <c r="G55" s="433">
        <v>3</v>
      </c>
      <c r="H55" s="486">
        <f t="shared" si="2"/>
        <v>13</v>
      </c>
      <c r="I55" s="433"/>
      <c r="J55" s="434"/>
    </row>
    <row r="56" spans="1:10" s="101" customFormat="1" ht="22.5" customHeight="1">
      <c r="A56" s="2370"/>
      <c r="B56" s="2376"/>
      <c r="C56" s="2377"/>
      <c r="D56" s="901" t="s">
        <v>786</v>
      </c>
      <c r="E56" s="435">
        <v>1</v>
      </c>
      <c r="F56" s="435">
        <v>18</v>
      </c>
      <c r="G56" s="435">
        <v>6</v>
      </c>
      <c r="H56" s="457">
        <f t="shared" si="2"/>
        <v>24</v>
      </c>
      <c r="I56" s="435"/>
      <c r="J56" s="436"/>
    </row>
    <row r="57" spans="1:10" s="101" customFormat="1" ht="22.5" customHeight="1">
      <c r="A57" s="2370"/>
      <c r="B57" s="2376"/>
      <c r="C57" s="2377"/>
      <c r="D57" s="901" t="s">
        <v>680</v>
      </c>
      <c r="E57" s="435">
        <v>1</v>
      </c>
      <c r="F57" s="435">
        <v>14</v>
      </c>
      <c r="G57" s="435">
        <v>12</v>
      </c>
      <c r="H57" s="457">
        <f>SUM(F57:G57)</f>
        <v>26</v>
      </c>
      <c r="I57" s="435"/>
      <c r="J57" s="436"/>
    </row>
    <row r="58" spans="1:10" s="101" customFormat="1" ht="22.5" customHeight="1">
      <c r="A58" s="2370"/>
      <c r="B58" s="2376"/>
      <c r="C58" s="2377"/>
      <c r="D58" s="901" t="s">
        <v>1146</v>
      </c>
      <c r="E58" s="435">
        <v>1</v>
      </c>
      <c r="F58" s="435">
        <v>19</v>
      </c>
      <c r="G58" s="435">
        <v>6</v>
      </c>
      <c r="H58" s="457">
        <f t="shared" si="2"/>
        <v>25</v>
      </c>
      <c r="I58" s="550"/>
      <c r="J58" s="436"/>
    </row>
    <row r="59" spans="1:10" s="101" customFormat="1" ht="22.5" customHeight="1">
      <c r="A59" s="2370"/>
      <c r="B59" s="2376"/>
      <c r="C59" s="2377"/>
      <c r="D59" s="901" t="s">
        <v>345</v>
      </c>
      <c r="E59" s="435">
        <v>1</v>
      </c>
      <c r="F59" s="435">
        <v>12</v>
      </c>
      <c r="G59" s="435">
        <v>5</v>
      </c>
      <c r="H59" s="435">
        <f t="shared" si="2"/>
        <v>17</v>
      </c>
      <c r="I59" s="435">
        <v>3000</v>
      </c>
      <c r="J59" s="436"/>
    </row>
    <row r="60" spans="1:10" s="101" customFormat="1" ht="22.5" customHeight="1">
      <c r="A60" s="2370"/>
      <c r="B60" s="2378"/>
      <c r="C60" s="2379"/>
      <c r="D60" s="917" t="s">
        <v>1331</v>
      </c>
      <c r="E60" s="439">
        <v>1</v>
      </c>
      <c r="F60" s="439">
        <v>17</v>
      </c>
      <c r="G60" s="439"/>
      <c r="H60" s="435">
        <f t="shared" si="2"/>
        <v>17</v>
      </c>
      <c r="I60" s="439"/>
      <c r="J60" s="440"/>
    </row>
    <row r="61" spans="1:10" s="101" customFormat="1" ht="22.5" customHeight="1">
      <c r="A61" s="2370"/>
      <c r="B61" s="2408" t="s">
        <v>252</v>
      </c>
      <c r="C61" s="2427"/>
      <c r="D61" s="917"/>
      <c r="E61" s="756" t="s">
        <v>747</v>
      </c>
      <c r="F61" s="439"/>
      <c r="G61" s="439"/>
      <c r="H61" s="442"/>
      <c r="I61" s="439"/>
      <c r="J61" s="440"/>
    </row>
    <row r="62" spans="1:10" s="101" customFormat="1" ht="22.5" customHeight="1">
      <c r="A62" s="2370"/>
      <c r="B62" s="2402" t="s">
        <v>53</v>
      </c>
      <c r="C62" s="2403"/>
      <c r="D62" s="901"/>
      <c r="E62" s="756" t="s">
        <v>747</v>
      </c>
      <c r="F62" s="435"/>
      <c r="G62" s="435"/>
      <c r="H62" s="435"/>
      <c r="I62" s="435"/>
      <c r="J62" s="436"/>
    </row>
    <row r="63" spans="1:10" s="101" customFormat="1" ht="22.5" customHeight="1">
      <c r="A63" s="2370"/>
      <c r="B63" s="2401" t="s">
        <v>27</v>
      </c>
      <c r="C63" s="2401"/>
      <c r="D63" s="441" t="s">
        <v>893</v>
      </c>
      <c r="E63" s="756">
        <v>1</v>
      </c>
      <c r="F63" s="442">
        <v>10</v>
      </c>
      <c r="G63" s="442"/>
      <c r="H63" s="442">
        <f aca="true" t="shared" si="3" ref="H63:H69">SUM(F63:G63)</f>
        <v>10</v>
      </c>
      <c r="I63" s="442"/>
      <c r="J63" s="443"/>
    </row>
    <row r="64" spans="1:10" s="101" customFormat="1" ht="22.5" customHeight="1">
      <c r="A64" s="2370"/>
      <c r="B64" s="2400" t="s">
        <v>284</v>
      </c>
      <c r="C64" s="2400"/>
      <c r="D64" s="901" t="s">
        <v>346</v>
      </c>
      <c r="E64" s="435">
        <v>1</v>
      </c>
      <c r="F64" s="435">
        <v>13</v>
      </c>
      <c r="G64" s="435">
        <v>2</v>
      </c>
      <c r="H64" s="435">
        <f t="shared" si="3"/>
        <v>15</v>
      </c>
      <c r="I64" s="435">
        <v>5000</v>
      </c>
      <c r="J64" s="436"/>
    </row>
    <row r="65" spans="1:10" s="101" customFormat="1" ht="22.5" customHeight="1">
      <c r="A65" s="2370"/>
      <c r="B65" s="2401"/>
      <c r="C65" s="2401"/>
      <c r="D65" s="901" t="s">
        <v>719</v>
      </c>
      <c r="E65" s="435">
        <v>1</v>
      </c>
      <c r="F65" s="435">
        <v>10</v>
      </c>
      <c r="G65" s="435"/>
      <c r="H65" s="528">
        <f t="shared" si="3"/>
        <v>10</v>
      </c>
      <c r="I65" s="435">
        <v>10000</v>
      </c>
      <c r="J65" s="436"/>
    </row>
    <row r="66" spans="1:10" s="101" customFormat="1" ht="22.5" customHeight="1">
      <c r="A66" s="2370"/>
      <c r="B66" s="2401" t="s">
        <v>116</v>
      </c>
      <c r="C66" s="2401"/>
      <c r="D66" s="904" t="s">
        <v>579</v>
      </c>
      <c r="E66" s="486">
        <v>1</v>
      </c>
      <c r="F66" s="486">
        <v>31</v>
      </c>
      <c r="G66" s="486"/>
      <c r="H66" s="486">
        <f t="shared" si="3"/>
        <v>31</v>
      </c>
      <c r="I66" s="486">
        <v>1000</v>
      </c>
      <c r="J66" s="434"/>
    </row>
    <row r="67" spans="1:10" s="101" customFormat="1" ht="22.5" customHeight="1">
      <c r="A67" s="2370"/>
      <c r="B67" s="2401"/>
      <c r="C67" s="2401"/>
      <c r="D67" s="901" t="s">
        <v>1543</v>
      </c>
      <c r="E67" s="435">
        <v>1</v>
      </c>
      <c r="F67" s="435">
        <v>36</v>
      </c>
      <c r="G67" s="435"/>
      <c r="H67" s="435">
        <f t="shared" si="3"/>
        <v>36</v>
      </c>
      <c r="I67" s="435"/>
      <c r="J67" s="436"/>
    </row>
    <row r="68" spans="1:10" s="101" customFormat="1" ht="22.5" customHeight="1">
      <c r="A68" s="2370"/>
      <c r="B68" s="2401"/>
      <c r="C68" s="2401"/>
      <c r="D68" s="917"/>
      <c r="E68" s="439"/>
      <c r="F68" s="439"/>
      <c r="G68" s="439"/>
      <c r="H68" s="439">
        <f t="shared" si="3"/>
        <v>0</v>
      </c>
      <c r="I68" s="439"/>
      <c r="J68" s="440"/>
    </row>
    <row r="69" spans="1:10" s="101" customFormat="1" ht="22.5" customHeight="1" thickBot="1">
      <c r="A69" s="2370"/>
      <c r="B69" s="2415" t="s">
        <v>46</v>
      </c>
      <c r="C69" s="2416"/>
      <c r="D69" s="1083" t="s">
        <v>347</v>
      </c>
      <c r="E69" s="1084">
        <v>1</v>
      </c>
      <c r="F69" s="1084">
        <v>13</v>
      </c>
      <c r="G69" s="1084"/>
      <c r="H69" s="1084">
        <f t="shared" si="3"/>
        <v>13</v>
      </c>
      <c r="I69" s="1084"/>
      <c r="J69" s="1085"/>
    </row>
    <row r="70" spans="1:10" s="101" customFormat="1" ht="22.5" customHeight="1" thickBot="1" thickTop="1">
      <c r="A70" s="2371"/>
      <c r="B70" s="2423" t="s">
        <v>214</v>
      </c>
      <c r="C70" s="2424"/>
      <c r="D70" s="356"/>
      <c r="E70" s="357">
        <f>SUM(E51:E69)</f>
        <v>15</v>
      </c>
      <c r="F70" s="357">
        <f>SUM(F51:F69)</f>
        <v>333</v>
      </c>
      <c r="G70" s="357">
        <f>SUM(G51:G69)</f>
        <v>39</v>
      </c>
      <c r="H70" s="357">
        <f>SUM(H51:H69)</f>
        <v>372</v>
      </c>
      <c r="I70" s="359" t="s">
        <v>578</v>
      </c>
      <c r="J70" s="358">
        <f>SUM(J51:J69)</f>
        <v>1200000</v>
      </c>
    </row>
    <row r="71" spans="1:10" s="101" customFormat="1" ht="7.5" customHeight="1">
      <c r="A71" s="360"/>
      <c r="B71" s="360"/>
      <c r="C71" s="360"/>
      <c r="D71" s="360"/>
      <c r="E71" s="360"/>
      <c r="F71" s="360"/>
      <c r="G71" s="360"/>
      <c r="H71" s="360"/>
      <c r="I71" s="360"/>
      <c r="J71" s="360"/>
    </row>
    <row r="72" spans="1:10" ht="13.5" customHeight="1">
      <c r="A72" s="230"/>
      <c r="B72" s="230" t="s">
        <v>656</v>
      </c>
      <c r="C72" s="230"/>
      <c r="D72" s="230"/>
      <c r="E72" s="230"/>
      <c r="F72" s="230"/>
      <c r="G72" s="230"/>
      <c r="H72" s="230"/>
      <c r="I72" s="230"/>
      <c r="J72" s="230"/>
    </row>
  </sheetData>
  <sheetProtection/>
  <mergeCells count="30">
    <mergeCell ref="B44:C44"/>
    <mergeCell ref="B69:C69"/>
    <mergeCell ref="B47:C49"/>
    <mergeCell ref="B50:C50"/>
    <mergeCell ref="A36:A50"/>
    <mergeCell ref="B70:C70"/>
    <mergeCell ref="A51:A70"/>
    <mergeCell ref="B51:C53"/>
    <mergeCell ref="B54:C54"/>
    <mergeCell ref="B61:C61"/>
    <mergeCell ref="B17:C17"/>
    <mergeCell ref="B66:C68"/>
    <mergeCell ref="B62:C62"/>
    <mergeCell ref="B64:C65"/>
    <mergeCell ref="B63:C63"/>
    <mergeCell ref="B45:C46"/>
    <mergeCell ref="B32:C34"/>
    <mergeCell ref="B35:C35"/>
    <mergeCell ref="B36:C36"/>
    <mergeCell ref="B37:C41"/>
    <mergeCell ref="B55:C60"/>
    <mergeCell ref="B42:C43"/>
    <mergeCell ref="A3:C4"/>
    <mergeCell ref="D3:D4"/>
    <mergeCell ref="F3:H3"/>
    <mergeCell ref="A5:C5"/>
    <mergeCell ref="A6:A35"/>
    <mergeCell ref="B6:C6"/>
    <mergeCell ref="B7:C16"/>
    <mergeCell ref="B18:C31"/>
  </mergeCells>
  <printOptions/>
  <pageMargins left="0.7086614173228347" right="0.1968503937007874" top="0.2755905511811024" bottom="0" header="0.7874015748031497" footer="0.3937007874015748"/>
  <pageSetup firstPageNumber="51" useFirstPageNumber="1" horizontalDpi="600" verticalDpi="600" orientation="portrait" paperSize="9" scale="96" r:id="rId1"/>
  <headerFooter scaleWithDoc="0" alignWithMargins="0">
    <oddFooter>&amp;C&amp;12&amp;P</oddFooter>
  </headerFooter>
  <rowBreaks count="1" manualBreakCount="1">
    <brk id="35" max="9" man="1"/>
  </rowBreaks>
</worksheet>
</file>

<file path=xl/worksheets/sheet22.xml><?xml version="1.0" encoding="utf-8"?>
<worksheet xmlns="http://schemas.openxmlformats.org/spreadsheetml/2006/main" xmlns:r="http://schemas.openxmlformats.org/officeDocument/2006/relationships">
  <dimension ref="A1:M55"/>
  <sheetViews>
    <sheetView view="pageBreakPreview" zoomScale="115" zoomScaleNormal="115" zoomScaleSheetLayoutView="115" zoomScalePageLayoutView="0" workbookViewId="0" topLeftCell="A1">
      <pane xSplit="2" ySplit="4" topLeftCell="C5" activePane="bottomRight" state="frozen"/>
      <selection pane="topLeft" activeCell="K13" sqref="K13"/>
      <selection pane="topRight" activeCell="K13" sqref="K13"/>
      <selection pane="bottomLeft" activeCell="K13" sqref="K13"/>
      <selection pane="bottomRight" activeCell="K13" sqref="K13"/>
    </sheetView>
  </sheetViews>
  <sheetFormatPr defaultColWidth="9.00390625" defaultRowHeight="13.5"/>
  <cols>
    <col min="1" max="1" width="3.125" style="42" customWidth="1"/>
    <col min="2" max="2" width="11.125" style="42" customWidth="1"/>
    <col min="3" max="3" width="7.625" style="42" customWidth="1"/>
    <col min="4" max="4" width="9.125" style="42" customWidth="1"/>
    <col min="5" max="6" width="8.625" style="42" customWidth="1"/>
    <col min="7" max="7" width="9.00390625" style="42" customWidth="1"/>
    <col min="8" max="8" width="43.00390625" style="42" customWidth="1"/>
    <col min="9" max="16384" width="9.00390625" style="42" customWidth="1"/>
  </cols>
  <sheetData>
    <row r="1" spans="1:13" ht="34.5" customHeight="1" thickBot="1">
      <c r="A1" s="2428" t="s">
        <v>677</v>
      </c>
      <c r="B1" s="2428"/>
      <c r="C1" s="2428"/>
      <c r="D1" s="2428"/>
      <c r="E1" s="2428"/>
      <c r="F1" s="2428"/>
      <c r="G1" s="2428"/>
      <c r="H1" s="2428"/>
      <c r="I1" s="54"/>
      <c r="J1" s="54"/>
      <c r="K1" s="54"/>
      <c r="L1" s="54"/>
      <c r="M1" s="54"/>
    </row>
    <row r="2" spans="1:13" ht="28.5" customHeight="1">
      <c r="A2" s="2429" t="s">
        <v>207</v>
      </c>
      <c r="B2" s="2430"/>
      <c r="C2" s="2433" t="s">
        <v>208</v>
      </c>
      <c r="D2" s="2433" t="s">
        <v>690</v>
      </c>
      <c r="E2" s="2435" t="s">
        <v>689</v>
      </c>
      <c r="F2" s="2436"/>
      <c r="G2" s="2439" t="s">
        <v>209</v>
      </c>
      <c r="H2" s="2437" t="s">
        <v>210</v>
      </c>
      <c r="I2" s="66"/>
      <c r="J2" s="66"/>
      <c r="K2" s="66"/>
      <c r="L2" s="66"/>
      <c r="M2" s="66"/>
    </row>
    <row r="3" spans="1:13" ht="28.5" customHeight="1" thickBot="1">
      <c r="A3" s="2431"/>
      <c r="B3" s="2432"/>
      <c r="C3" s="2434"/>
      <c r="D3" s="2434"/>
      <c r="E3" s="361" t="s">
        <v>211</v>
      </c>
      <c r="F3" s="362" t="s">
        <v>212</v>
      </c>
      <c r="G3" s="2440"/>
      <c r="H3" s="2438"/>
      <c r="I3" s="66"/>
      <c r="J3" s="66"/>
      <c r="K3" s="66"/>
      <c r="L3" s="66"/>
      <c r="M3" s="66"/>
    </row>
    <row r="4" spans="1:13" ht="27.75" customHeight="1" thickBot="1">
      <c r="A4" s="2441" t="s">
        <v>191</v>
      </c>
      <c r="B4" s="2442"/>
      <c r="C4" s="654">
        <f>SUM(C10,C17,C27)</f>
        <v>55</v>
      </c>
      <c r="D4" s="654">
        <f>SUM(D10,D17,D27)</f>
        <v>3525</v>
      </c>
      <c r="E4" s="655">
        <v>200</v>
      </c>
      <c r="F4" s="655">
        <v>1500</v>
      </c>
      <c r="G4" s="655">
        <f>G10+G17+G27</f>
        <v>7523</v>
      </c>
      <c r="H4" s="363"/>
      <c r="I4" s="66"/>
      <c r="J4" s="66"/>
      <c r="K4" s="66"/>
      <c r="L4" s="66"/>
      <c r="M4" s="66"/>
    </row>
    <row r="5" spans="1:13" ht="27.75" customHeight="1">
      <c r="A5" s="2443" t="s">
        <v>213</v>
      </c>
      <c r="B5" s="1201" t="s">
        <v>93</v>
      </c>
      <c r="C5" s="656" t="s">
        <v>847</v>
      </c>
      <c r="D5" s="1476" t="s">
        <v>824</v>
      </c>
      <c r="E5" s="1477" t="s">
        <v>824</v>
      </c>
      <c r="F5" s="1477" t="s">
        <v>824</v>
      </c>
      <c r="G5" s="1477" t="s">
        <v>824</v>
      </c>
      <c r="H5" s="424"/>
      <c r="I5" s="79"/>
      <c r="J5" s="79"/>
      <c r="K5" s="79"/>
      <c r="L5" s="66"/>
      <c r="M5" s="66"/>
    </row>
    <row r="6" spans="1:13" ht="27.75" customHeight="1">
      <c r="A6" s="2444"/>
      <c r="B6" s="1202" t="s">
        <v>97</v>
      </c>
      <c r="C6" s="645">
        <v>6</v>
      </c>
      <c r="D6" s="645">
        <v>939</v>
      </c>
      <c r="E6" s="646">
        <v>250</v>
      </c>
      <c r="F6" s="646">
        <v>500</v>
      </c>
      <c r="G6" s="646">
        <v>42</v>
      </c>
      <c r="H6" s="426" t="s">
        <v>1448</v>
      </c>
      <c r="I6" s="79"/>
      <c r="J6" s="79"/>
      <c r="K6" s="79"/>
      <c r="L6" s="66"/>
      <c r="M6" s="66"/>
    </row>
    <row r="7" spans="1:13" ht="27.75" customHeight="1">
      <c r="A7" s="2444"/>
      <c r="B7" s="1202" t="s">
        <v>39</v>
      </c>
      <c r="C7" s="645">
        <v>5</v>
      </c>
      <c r="D7" s="645">
        <v>532</v>
      </c>
      <c r="E7" s="646">
        <v>500</v>
      </c>
      <c r="F7" s="646">
        <v>1000</v>
      </c>
      <c r="G7" s="646">
        <v>800</v>
      </c>
      <c r="H7" s="426" t="s">
        <v>1447</v>
      </c>
      <c r="I7" s="79"/>
      <c r="J7" s="79"/>
      <c r="K7" s="79"/>
      <c r="L7" s="66"/>
      <c r="M7" s="66"/>
    </row>
    <row r="8" spans="1:13" ht="27.75" customHeight="1">
      <c r="A8" s="2444"/>
      <c r="B8" s="1203" t="s">
        <v>100</v>
      </c>
      <c r="C8" s="647">
        <v>12</v>
      </c>
      <c r="D8" s="647">
        <v>623</v>
      </c>
      <c r="E8" s="648">
        <v>300</v>
      </c>
      <c r="F8" s="648">
        <v>1000</v>
      </c>
      <c r="G8" s="648">
        <v>1292</v>
      </c>
      <c r="H8" s="1199" t="s">
        <v>1446</v>
      </c>
      <c r="I8" s="79"/>
      <c r="J8" s="79"/>
      <c r="K8" s="79"/>
      <c r="L8" s="66"/>
      <c r="M8" s="66"/>
    </row>
    <row r="9" spans="1:13" ht="27.75" customHeight="1" thickBot="1">
      <c r="A9" s="2444"/>
      <c r="B9" s="1137" t="s">
        <v>101</v>
      </c>
      <c r="C9" s="873" t="s">
        <v>847</v>
      </c>
      <c r="D9" s="1478" t="s">
        <v>824</v>
      </c>
      <c r="E9" s="1316" t="s">
        <v>824</v>
      </c>
      <c r="F9" s="1316" t="s">
        <v>824</v>
      </c>
      <c r="G9" s="1316" t="s">
        <v>824</v>
      </c>
      <c r="H9" s="872"/>
      <c r="I9" s="79"/>
      <c r="J9" s="79"/>
      <c r="K9" s="79"/>
      <c r="L9" s="66"/>
      <c r="M9" s="66"/>
    </row>
    <row r="10" spans="1:13" ht="27.75" customHeight="1" thickBot="1" thickTop="1">
      <c r="A10" s="2445"/>
      <c r="B10" s="364" t="s">
        <v>214</v>
      </c>
      <c r="C10" s="657">
        <f>SUM(C5:C9)</f>
        <v>23</v>
      </c>
      <c r="D10" s="657">
        <f>SUM(D5:D9)</f>
        <v>2094</v>
      </c>
      <c r="E10" s="1482"/>
      <c r="F10" s="1482"/>
      <c r="G10" s="658">
        <f>SUM(G5:G9)</f>
        <v>2134</v>
      </c>
      <c r="H10" s="365"/>
      <c r="I10" s="79"/>
      <c r="J10" s="79"/>
      <c r="K10" s="79"/>
      <c r="L10" s="66"/>
      <c r="M10" s="66"/>
    </row>
    <row r="11" spans="1:13" ht="27.75" customHeight="1">
      <c r="A11" s="2447" t="s">
        <v>194</v>
      </c>
      <c r="B11" s="1203" t="s">
        <v>103</v>
      </c>
      <c r="C11" s="647">
        <v>1</v>
      </c>
      <c r="D11" s="659">
        <v>5</v>
      </c>
      <c r="E11" s="1474" t="s">
        <v>1439</v>
      </c>
      <c r="F11" s="1291" t="s">
        <v>708</v>
      </c>
      <c r="G11" s="1142" t="s">
        <v>824</v>
      </c>
      <c r="H11" s="427" t="s">
        <v>1445</v>
      </c>
      <c r="I11" s="79"/>
      <c r="J11" s="79"/>
      <c r="K11" s="79"/>
      <c r="L11" s="66"/>
      <c r="M11" s="66"/>
    </row>
    <row r="12" spans="1:13" ht="27.75" customHeight="1">
      <c r="A12" s="1953"/>
      <c r="B12" s="1202" t="s">
        <v>104</v>
      </c>
      <c r="C12" s="661">
        <v>3</v>
      </c>
      <c r="D12" s="661">
        <v>130</v>
      </c>
      <c r="E12" s="662">
        <v>500</v>
      </c>
      <c r="F12" s="646">
        <v>500</v>
      </c>
      <c r="G12" s="1141" t="s">
        <v>824</v>
      </c>
      <c r="H12" s="426" t="s">
        <v>986</v>
      </c>
      <c r="I12" s="79"/>
      <c r="J12" s="79"/>
      <c r="K12" s="79"/>
      <c r="L12" s="66"/>
      <c r="M12" s="66"/>
    </row>
    <row r="13" spans="1:13" ht="27.75" customHeight="1">
      <c r="A13" s="1953"/>
      <c r="B13" s="1202" t="s">
        <v>105</v>
      </c>
      <c r="C13" s="661">
        <v>1</v>
      </c>
      <c r="D13" s="661">
        <v>148</v>
      </c>
      <c r="E13" s="662">
        <v>500</v>
      </c>
      <c r="F13" s="646">
        <v>500</v>
      </c>
      <c r="G13" s="601">
        <v>737</v>
      </c>
      <c r="H13" s="1200" t="s">
        <v>1444</v>
      </c>
      <c r="I13" s="79"/>
      <c r="J13" s="79"/>
      <c r="K13" s="79"/>
      <c r="L13" s="66"/>
      <c r="M13" s="66"/>
    </row>
    <row r="14" spans="1:13" ht="27.75" customHeight="1">
      <c r="A14" s="1953"/>
      <c r="B14" s="1202" t="s">
        <v>42</v>
      </c>
      <c r="C14" s="661">
        <v>2</v>
      </c>
      <c r="D14" s="661">
        <v>127</v>
      </c>
      <c r="E14" s="651">
        <v>200</v>
      </c>
      <c r="F14" s="646">
        <v>200</v>
      </c>
      <c r="G14" s="601">
        <v>500</v>
      </c>
      <c r="H14" s="1200" t="s">
        <v>1443</v>
      </c>
      <c r="I14" s="374"/>
      <c r="J14" s="79"/>
      <c r="K14" s="79"/>
      <c r="L14" s="66"/>
      <c r="M14" s="66"/>
    </row>
    <row r="15" spans="1:13" ht="27.75" customHeight="1">
      <c r="A15" s="1953"/>
      <c r="B15" s="425" t="s">
        <v>107</v>
      </c>
      <c r="C15" s="656" t="s">
        <v>708</v>
      </c>
      <c r="D15" s="1479" t="s">
        <v>824</v>
      </c>
      <c r="E15" s="1480" t="s">
        <v>824</v>
      </c>
      <c r="F15" s="1141" t="s">
        <v>824</v>
      </c>
      <c r="G15" s="1141" t="s">
        <v>824</v>
      </c>
      <c r="H15" s="426"/>
      <c r="I15" s="79"/>
      <c r="J15" s="79"/>
      <c r="K15" s="79"/>
      <c r="L15" s="66"/>
      <c r="M15" s="66"/>
    </row>
    <row r="16" spans="1:13" ht="27.75" customHeight="1" thickBot="1">
      <c r="A16" s="1953"/>
      <c r="B16" s="1137" t="s">
        <v>108</v>
      </c>
      <c r="C16" s="873" t="s">
        <v>848</v>
      </c>
      <c r="D16" s="1478" t="s">
        <v>824</v>
      </c>
      <c r="E16" s="1316" t="s">
        <v>824</v>
      </c>
      <c r="F16" s="1316" t="s">
        <v>824</v>
      </c>
      <c r="G16" s="1316" t="s">
        <v>824</v>
      </c>
      <c r="H16" s="872"/>
      <c r="I16" s="79"/>
      <c r="J16" s="79"/>
      <c r="K16" s="79"/>
      <c r="L16" s="66"/>
      <c r="M16" s="66"/>
    </row>
    <row r="17" spans="1:13" ht="27.75" customHeight="1" thickBot="1" thickTop="1">
      <c r="A17" s="2448"/>
      <c r="B17" s="364" t="s">
        <v>214</v>
      </c>
      <c r="C17" s="657">
        <f>SUM(C11:C16)</f>
        <v>7</v>
      </c>
      <c r="D17" s="657">
        <f>SUM(D11:D16)</f>
        <v>410</v>
      </c>
      <c r="E17" s="1482"/>
      <c r="F17" s="1482"/>
      <c r="G17" s="658">
        <f>SUM(G11:G16)</f>
        <v>1237</v>
      </c>
      <c r="H17" s="365"/>
      <c r="I17" s="79"/>
      <c r="J17" s="79"/>
      <c r="K17" s="79"/>
      <c r="L17" s="66"/>
      <c r="M17" s="66"/>
    </row>
    <row r="18" spans="1:13" s="62" customFormat="1" ht="27.75" customHeight="1">
      <c r="A18" s="2443" t="s">
        <v>195</v>
      </c>
      <c r="B18" s="1204" t="s">
        <v>110</v>
      </c>
      <c r="C18" s="663">
        <v>3</v>
      </c>
      <c r="D18" s="663">
        <v>200</v>
      </c>
      <c r="E18" s="605">
        <v>600</v>
      </c>
      <c r="F18" s="605">
        <v>1000</v>
      </c>
      <c r="G18" s="605">
        <v>85</v>
      </c>
      <c r="H18" s="1475" t="s">
        <v>1440</v>
      </c>
      <c r="I18" s="79"/>
      <c r="J18" s="79"/>
      <c r="K18" s="79"/>
      <c r="L18" s="79"/>
      <c r="M18" s="79"/>
    </row>
    <row r="19" spans="1:13" s="62" customFormat="1" ht="27.75" customHeight="1">
      <c r="A19" s="2444"/>
      <c r="B19" s="1202" t="s">
        <v>111</v>
      </c>
      <c r="C19" s="661">
        <v>3</v>
      </c>
      <c r="D19" s="661">
        <v>126</v>
      </c>
      <c r="E19" s="662">
        <v>600</v>
      </c>
      <c r="F19" s="601">
        <v>800</v>
      </c>
      <c r="G19" s="601">
        <v>862</v>
      </c>
      <c r="H19" s="1253" t="s">
        <v>1441</v>
      </c>
      <c r="I19" s="79"/>
      <c r="J19" s="79"/>
      <c r="K19" s="79"/>
      <c r="L19" s="79"/>
      <c r="M19" s="79"/>
    </row>
    <row r="20" spans="1:13" s="62" customFormat="1" ht="27.75" customHeight="1">
      <c r="A20" s="2444"/>
      <c r="B20" s="1202" t="s">
        <v>112</v>
      </c>
      <c r="C20" s="661">
        <v>12</v>
      </c>
      <c r="D20" s="661">
        <v>295</v>
      </c>
      <c r="E20" s="662">
        <v>600</v>
      </c>
      <c r="F20" s="601">
        <v>1500</v>
      </c>
      <c r="G20" s="601">
        <v>1700</v>
      </c>
      <c r="H20" s="1200" t="s">
        <v>1090</v>
      </c>
      <c r="I20" s="79"/>
      <c r="J20" s="79"/>
      <c r="K20" s="79"/>
      <c r="L20" s="79"/>
      <c r="M20" s="79"/>
    </row>
    <row r="21" spans="1:13" s="62" customFormat="1" ht="27.75" customHeight="1">
      <c r="A21" s="2444"/>
      <c r="B21" s="425" t="s">
        <v>113</v>
      </c>
      <c r="C21" s="656" t="s">
        <v>849</v>
      </c>
      <c r="D21" s="1479" t="s">
        <v>824</v>
      </c>
      <c r="E21" s="1480" t="s">
        <v>824</v>
      </c>
      <c r="F21" s="1141" t="s">
        <v>824</v>
      </c>
      <c r="G21" s="1141" t="s">
        <v>824</v>
      </c>
      <c r="H21" s="426"/>
      <c r="I21" s="79"/>
      <c r="J21" s="79"/>
      <c r="K21" s="79"/>
      <c r="L21" s="79"/>
      <c r="M21" s="79"/>
    </row>
    <row r="22" spans="1:13" s="62" customFormat="1" ht="27.75" customHeight="1">
      <c r="A22" s="2444"/>
      <c r="B22" s="425" t="s">
        <v>114</v>
      </c>
      <c r="C22" s="656" t="s">
        <v>847</v>
      </c>
      <c r="D22" s="1479" t="s">
        <v>824</v>
      </c>
      <c r="E22" s="1480" t="s">
        <v>824</v>
      </c>
      <c r="F22" s="1141" t="s">
        <v>824</v>
      </c>
      <c r="G22" s="1141" t="s">
        <v>824</v>
      </c>
      <c r="H22" s="426"/>
      <c r="I22" s="79"/>
      <c r="J22" s="79"/>
      <c r="K22" s="79"/>
      <c r="L22" s="79"/>
      <c r="M22" s="79"/>
    </row>
    <row r="23" spans="1:13" s="62" customFormat="1" ht="27.75" customHeight="1">
      <c r="A23" s="2444"/>
      <c r="B23" s="1203" t="s">
        <v>115</v>
      </c>
      <c r="C23" s="659">
        <v>1</v>
      </c>
      <c r="D23" s="659">
        <v>50</v>
      </c>
      <c r="E23" s="660">
        <v>500</v>
      </c>
      <c r="F23" s="648">
        <v>500</v>
      </c>
      <c r="G23" s="599">
        <v>30</v>
      </c>
      <c r="H23" s="1448" t="s">
        <v>729</v>
      </c>
      <c r="I23" s="79"/>
      <c r="J23" s="79"/>
      <c r="K23" s="79"/>
      <c r="L23" s="79"/>
      <c r="M23" s="79"/>
    </row>
    <row r="24" spans="1:13" s="62" customFormat="1" ht="27.75" customHeight="1">
      <c r="A24" s="2444"/>
      <c r="B24" s="1202" t="s">
        <v>54</v>
      </c>
      <c r="C24" s="656" t="s">
        <v>850</v>
      </c>
      <c r="D24" s="1479" t="s">
        <v>824</v>
      </c>
      <c r="E24" s="1480" t="s">
        <v>824</v>
      </c>
      <c r="F24" s="1141" t="s">
        <v>824</v>
      </c>
      <c r="G24" s="1141" t="s">
        <v>824</v>
      </c>
      <c r="H24" s="426"/>
      <c r="I24" s="79"/>
      <c r="J24" s="79"/>
      <c r="K24" s="79"/>
      <c r="L24" s="79"/>
      <c r="M24" s="79"/>
    </row>
    <row r="25" spans="1:13" s="62" customFormat="1" ht="27.75" customHeight="1">
      <c r="A25" s="2444"/>
      <c r="B25" s="1202" t="s">
        <v>116</v>
      </c>
      <c r="C25" s="645">
        <v>3</v>
      </c>
      <c r="D25" s="661">
        <v>53</v>
      </c>
      <c r="E25" s="662">
        <v>400</v>
      </c>
      <c r="F25" s="601">
        <v>750</v>
      </c>
      <c r="G25" s="601">
        <v>175</v>
      </c>
      <c r="H25" s="1447" t="s">
        <v>1442</v>
      </c>
      <c r="I25" s="79"/>
      <c r="J25" s="79"/>
      <c r="K25" s="79"/>
      <c r="L25" s="79"/>
      <c r="M25" s="79"/>
    </row>
    <row r="26" spans="1:13" s="62" customFormat="1" ht="27.75" customHeight="1" thickBot="1">
      <c r="A26" s="2444"/>
      <c r="B26" s="1205" t="s">
        <v>118</v>
      </c>
      <c r="C26" s="883">
        <v>3</v>
      </c>
      <c r="D26" s="883">
        <v>297</v>
      </c>
      <c r="E26" s="884">
        <v>600</v>
      </c>
      <c r="F26" s="871">
        <v>600</v>
      </c>
      <c r="G26" s="788">
        <v>1300</v>
      </c>
      <c r="H26" s="1449" t="s">
        <v>987</v>
      </c>
      <c r="I26" s="79"/>
      <c r="J26" s="79"/>
      <c r="K26" s="79"/>
      <c r="L26" s="79"/>
      <c r="M26" s="79"/>
    </row>
    <row r="27" spans="1:13" s="62" customFormat="1" ht="27.75" customHeight="1" thickBot="1" thickTop="1">
      <c r="A27" s="2445"/>
      <c r="B27" s="364" t="s">
        <v>214</v>
      </c>
      <c r="C27" s="657">
        <f>SUM(C18:C26)</f>
        <v>25</v>
      </c>
      <c r="D27" s="657">
        <f>SUM(D18:D26)</f>
        <v>1021</v>
      </c>
      <c r="E27" s="1481"/>
      <c r="F27" s="1482"/>
      <c r="G27" s="658">
        <f>SUM(G18:G26)</f>
        <v>4152</v>
      </c>
      <c r="H27" s="365"/>
      <c r="I27" s="79"/>
      <c r="J27" s="79"/>
      <c r="K27" s="79"/>
      <c r="L27" s="79"/>
      <c r="M27" s="79"/>
    </row>
    <row r="28" spans="1:13" s="62" customFormat="1" ht="27.75" customHeight="1">
      <c r="A28" s="896"/>
      <c r="B28" s="366"/>
      <c r="C28" s="367"/>
      <c r="D28" s="367"/>
      <c r="E28" s="367"/>
      <c r="F28" s="367"/>
      <c r="G28" s="367"/>
      <c r="H28" s="368"/>
      <c r="I28" s="79"/>
      <c r="J28" s="79"/>
      <c r="K28" s="79"/>
      <c r="L28" s="79"/>
      <c r="M28" s="79"/>
    </row>
    <row r="29" spans="1:13" ht="36" customHeight="1" thickBot="1">
      <c r="A29" s="2428" t="s">
        <v>678</v>
      </c>
      <c r="B29" s="2428"/>
      <c r="C29" s="2428"/>
      <c r="D29" s="2428"/>
      <c r="E29" s="2428"/>
      <c r="F29" s="2428"/>
      <c r="G29" s="2428"/>
      <c r="H29" s="2428"/>
      <c r="I29" s="80"/>
      <c r="J29" s="80"/>
      <c r="K29" s="80"/>
      <c r="L29" s="80"/>
      <c r="M29" s="80"/>
    </row>
    <row r="30" spans="1:13" ht="28.5" customHeight="1">
      <c r="A30" s="2429" t="s">
        <v>215</v>
      </c>
      <c r="B30" s="2430"/>
      <c r="C30" s="2433" t="s">
        <v>208</v>
      </c>
      <c r="D30" s="2433" t="s">
        <v>690</v>
      </c>
      <c r="E30" s="2435" t="s">
        <v>689</v>
      </c>
      <c r="F30" s="2436"/>
      <c r="G30" s="2439" t="s">
        <v>209</v>
      </c>
      <c r="H30" s="2437" t="s">
        <v>210</v>
      </c>
      <c r="I30" s="66"/>
      <c r="J30" s="66"/>
      <c r="K30" s="66"/>
      <c r="L30" s="66"/>
      <c r="M30" s="66"/>
    </row>
    <row r="31" spans="1:13" ht="28.5" customHeight="1" thickBot="1">
      <c r="A31" s="2431"/>
      <c r="B31" s="2432"/>
      <c r="C31" s="2434"/>
      <c r="D31" s="2434"/>
      <c r="E31" s="361" t="s">
        <v>211</v>
      </c>
      <c r="F31" s="362" t="s">
        <v>212</v>
      </c>
      <c r="G31" s="2440"/>
      <c r="H31" s="2438"/>
      <c r="I31" s="66"/>
      <c r="J31" s="66"/>
      <c r="K31" s="66"/>
      <c r="L31" s="66"/>
      <c r="M31" s="66"/>
    </row>
    <row r="32" spans="1:13" ht="27.75" customHeight="1" thickBot="1">
      <c r="A32" s="2441" t="s">
        <v>191</v>
      </c>
      <c r="B32" s="2442"/>
      <c r="C32" s="641">
        <f>SUM(C38,C45,C55)</f>
        <v>143</v>
      </c>
      <c r="D32" s="641">
        <f>SUM(D38,D45,D55)</f>
        <v>12014</v>
      </c>
      <c r="E32" s="642">
        <v>0</v>
      </c>
      <c r="F32" s="642">
        <v>4000</v>
      </c>
      <c r="G32" s="641">
        <f>SUM(G38,G45,G55)</f>
        <v>1462</v>
      </c>
      <c r="H32" s="369"/>
      <c r="I32" s="66"/>
      <c r="J32" s="66"/>
      <c r="K32" s="66"/>
      <c r="L32" s="66"/>
      <c r="M32" s="66"/>
    </row>
    <row r="33" spans="1:13" ht="27.75" customHeight="1">
      <c r="A33" s="2446" t="s">
        <v>213</v>
      </c>
      <c r="B33" s="1503" t="s">
        <v>93</v>
      </c>
      <c r="C33" s="643">
        <v>9</v>
      </c>
      <c r="D33" s="643">
        <v>589</v>
      </c>
      <c r="E33" s="644">
        <v>300</v>
      </c>
      <c r="F33" s="644">
        <v>300</v>
      </c>
      <c r="G33" s="644"/>
      <c r="H33" s="424" t="s">
        <v>1455</v>
      </c>
      <c r="I33" s="79"/>
      <c r="J33" s="79"/>
      <c r="K33" s="79"/>
      <c r="L33" s="66"/>
      <c r="M33" s="66"/>
    </row>
    <row r="34" spans="1:13" ht="27.75" customHeight="1">
      <c r="A34" s="1638"/>
      <c r="B34" s="1504" t="s">
        <v>97</v>
      </c>
      <c r="C34" s="645">
        <v>14</v>
      </c>
      <c r="D34" s="645">
        <v>5572</v>
      </c>
      <c r="E34" s="646">
        <v>0</v>
      </c>
      <c r="F34" s="646">
        <v>500</v>
      </c>
      <c r="G34" s="646"/>
      <c r="H34" s="426" t="s">
        <v>216</v>
      </c>
      <c r="I34" s="202"/>
      <c r="J34" s="79"/>
      <c r="K34" s="79"/>
      <c r="L34" s="66"/>
      <c r="M34" s="66"/>
    </row>
    <row r="35" spans="1:13" ht="27.75" customHeight="1">
      <c r="A35" s="1638"/>
      <c r="B35" s="1504" t="s">
        <v>39</v>
      </c>
      <c r="C35" s="645">
        <v>7</v>
      </c>
      <c r="D35" s="645">
        <v>425</v>
      </c>
      <c r="E35" s="646">
        <v>0</v>
      </c>
      <c r="F35" s="646">
        <v>1000</v>
      </c>
      <c r="G35" s="646"/>
      <c r="H35" s="426" t="s">
        <v>1513</v>
      </c>
      <c r="I35" s="203"/>
      <c r="J35" s="79"/>
      <c r="K35" s="79"/>
      <c r="L35" s="66"/>
      <c r="M35" s="66"/>
    </row>
    <row r="36" spans="1:13" ht="27.75" customHeight="1">
      <c r="A36" s="1638"/>
      <c r="B36" s="1505" t="s">
        <v>100</v>
      </c>
      <c r="C36" s="647">
        <v>3</v>
      </c>
      <c r="D36" s="647">
        <v>112</v>
      </c>
      <c r="E36" s="648">
        <v>100</v>
      </c>
      <c r="F36" s="648">
        <v>500</v>
      </c>
      <c r="G36" s="648">
        <v>360</v>
      </c>
      <c r="H36" s="1448" t="s">
        <v>1516</v>
      </c>
      <c r="I36" s="202"/>
      <c r="J36" s="79"/>
      <c r="K36" s="79"/>
      <c r="L36" s="66"/>
      <c r="M36" s="66"/>
    </row>
    <row r="37" spans="1:13" ht="27.75" customHeight="1" thickBot="1">
      <c r="A37" s="1638"/>
      <c r="B37" s="1511" t="s">
        <v>101</v>
      </c>
      <c r="C37" s="870">
        <v>7</v>
      </c>
      <c r="D37" s="870">
        <v>708</v>
      </c>
      <c r="E37" s="871">
        <v>0</v>
      </c>
      <c r="F37" s="871">
        <v>1000</v>
      </c>
      <c r="G37" s="871">
        <v>734</v>
      </c>
      <c r="H37" s="1450" t="s">
        <v>890</v>
      </c>
      <c r="I37" s="202"/>
      <c r="J37" s="79"/>
      <c r="K37" s="79"/>
      <c r="L37" s="66"/>
      <c r="M37" s="66"/>
    </row>
    <row r="38" spans="1:13" ht="27.75" customHeight="1" thickBot="1" thickTop="1">
      <c r="A38" s="2204"/>
      <c r="B38" s="1324" t="s">
        <v>193</v>
      </c>
      <c r="C38" s="649">
        <f>SUM(C33:C37)</f>
        <v>40</v>
      </c>
      <c r="D38" s="649">
        <f>SUM(D33:D37)</f>
        <v>7406</v>
      </c>
      <c r="E38" s="650">
        <v>0</v>
      </c>
      <c r="F38" s="650"/>
      <c r="G38" s="649">
        <f>SUM(G33:G37)</f>
        <v>1094</v>
      </c>
      <c r="H38" s="428"/>
      <c r="I38" s="202"/>
      <c r="J38" s="79"/>
      <c r="K38" s="79"/>
      <c r="L38" s="66"/>
      <c r="M38" s="66"/>
    </row>
    <row r="39" spans="1:13" ht="27.75" customHeight="1">
      <c r="A39" s="2446" t="s">
        <v>194</v>
      </c>
      <c r="B39" s="1505" t="s">
        <v>103</v>
      </c>
      <c r="C39" s="647">
        <v>12</v>
      </c>
      <c r="D39" s="647">
        <v>1157</v>
      </c>
      <c r="E39" s="648">
        <v>0</v>
      </c>
      <c r="F39" s="648">
        <v>4000</v>
      </c>
      <c r="G39" s="648"/>
      <c r="H39" s="1253" t="s">
        <v>1033</v>
      </c>
      <c r="I39" s="869"/>
      <c r="J39" s="79"/>
      <c r="K39" s="79"/>
      <c r="L39" s="66"/>
      <c r="M39" s="66"/>
    </row>
    <row r="40" spans="1:13" ht="27.75" customHeight="1">
      <c r="A40" s="1638"/>
      <c r="B40" s="1504" t="s">
        <v>104</v>
      </c>
      <c r="C40" s="661">
        <v>2</v>
      </c>
      <c r="D40" s="645">
        <v>95</v>
      </c>
      <c r="E40" s="646">
        <v>0</v>
      </c>
      <c r="F40" s="646">
        <v>100</v>
      </c>
      <c r="G40" s="646">
        <v>174</v>
      </c>
      <c r="H40" s="426" t="s">
        <v>1520</v>
      </c>
      <c r="I40" s="202"/>
      <c r="J40" s="79"/>
      <c r="K40" s="79"/>
      <c r="L40" s="66"/>
      <c r="M40" s="66"/>
    </row>
    <row r="41" spans="1:13" ht="27.75" customHeight="1">
      <c r="A41" s="1638"/>
      <c r="B41" s="1504" t="s">
        <v>105</v>
      </c>
      <c r="C41" s="656" t="s">
        <v>708</v>
      </c>
      <c r="D41" s="645"/>
      <c r="E41" s="646"/>
      <c r="F41" s="646"/>
      <c r="G41" s="646"/>
      <c r="H41" s="426"/>
      <c r="I41" s="202"/>
      <c r="J41" s="79"/>
      <c r="K41" s="79"/>
      <c r="L41" s="66"/>
      <c r="M41" s="66"/>
    </row>
    <row r="42" spans="1:13" ht="27.75" customHeight="1">
      <c r="A42" s="1638"/>
      <c r="B42" s="1504" t="s">
        <v>42</v>
      </c>
      <c r="C42" s="645">
        <v>1</v>
      </c>
      <c r="D42" s="645">
        <v>10</v>
      </c>
      <c r="E42" s="651">
        <v>0</v>
      </c>
      <c r="F42" s="646">
        <v>0</v>
      </c>
      <c r="G42" s="646"/>
      <c r="H42" s="426" t="s">
        <v>724</v>
      </c>
      <c r="I42" s="202"/>
      <c r="J42" s="79"/>
      <c r="K42" s="79"/>
      <c r="L42" s="66"/>
      <c r="M42" s="66"/>
    </row>
    <row r="43" spans="1:13" ht="27.75" customHeight="1">
      <c r="A43" s="1638"/>
      <c r="B43" s="1504" t="s">
        <v>107</v>
      </c>
      <c r="C43" s="645">
        <v>1</v>
      </c>
      <c r="D43" s="645">
        <v>54</v>
      </c>
      <c r="E43" s="646">
        <v>500</v>
      </c>
      <c r="F43" s="1141">
        <v>500</v>
      </c>
      <c r="G43" s="646">
        <v>159</v>
      </c>
      <c r="H43" s="426" t="s">
        <v>726</v>
      </c>
      <c r="I43" s="202"/>
      <c r="J43" s="79"/>
      <c r="K43" s="79"/>
      <c r="L43" s="66"/>
      <c r="M43" s="66"/>
    </row>
    <row r="44" spans="1:13" ht="27.75" customHeight="1" thickBot="1">
      <c r="A44" s="1638"/>
      <c r="B44" s="1511" t="s">
        <v>108</v>
      </c>
      <c r="C44" s="873" t="s">
        <v>878</v>
      </c>
      <c r="D44" s="870"/>
      <c r="E44" s="871"/>
      <c r="F44" s="871"/>
      <c r="G44" s="871"/>
      <c r="H44" s="872"/>
      <c r="I44" s="202"/>
      <c r="J44" s="79"/>
      <c r="K44" s="79"/>
      <c r="L44" s="66"/>
      <c r="M44" s="66"/>
    </row>
    <row r="45" spans="1:13" ht="27.75" customHeight="1" thickBot="1" thickTop="1">
      <c r="A45" s="2204"/>
      <c r="B45" s="1324" t="s">
        <v>214</v>
      </c>
      <c r="C45" s="649">
        <f>SUM(C39:C44)</f>
        <v>16</v>
      </c>
      <c r="D45" s="649">
        <f>SUM(D39:D44)</f>
        <v>1316</v>
      </c>
      <c r="E45" s="650">
        <v>0</v>
      </c>
      <c r="F45" s="650"/>
      <c r="G45" s="649">
        <f>SUM(G39:G44)</f>
        <v>333</v>
      </c>
      <c r="H45" s="428"/>
      <c r="I45" s="202"/>
      <c r="J45" s="79"/>
      <c r="K45" s="79"/>
      <c r="L45" s="66"/>
      <c r="M45" s="66"/>
    </row>
    <row r="46" spans="1:13" s="62" customFormat="1" ht="27.75" customHeight="1">
      <c r="A46" s="2446" t="s">
        <v>195</v>
      </c>
      <c r="B46" s="1514" t="s">
        <v>110</v>
      </c>
      <c r="C46" s="656" t="s">
        <v>845</v>
      </c>
      <c r="D46" s="643"/>
      <c r="E46" s="644"/>
      <c r="F46" s="644"/>
      <c r="G46" s="644"/>
      <c r="H46" s="424"/>
      <c r="I46" s="202"/>
      <c r="J46" s="79"/>
      <c r="K46" s="79"/>
      <c r="L46" s="79"/>
      <c r="M46" s="79"/>
    </row>
    <row r="47" spans="1:13" s="62" customFormat="1" ht="27.75" customHeight="1">
      <c r="A47" s="1638"/>
      <c r="B47" s="1504" t="s">
        <v>111</v>
      </c>
      <c r="C47" s="645">
        <v>11</v>
      </c>
      <c r="D47" s="645">
        <v>521</v>
      </c>
      <c r="E47" s="646">
        <v>0</v>
      </c>
      <c r="F47" s="646">
        <v>1000</v>
      </c>
      <c r="G47" s="646"/>
      <c r="H47" s="426" t="s">
        <v>1326</v>
      </c>
      <c r="I47" s="202"/>
      <c r="J47" s="79"/>
      <c r="K47" s="79"/>
      <c r="L47" s="79"/>
      <c r="M47" s="79"/>
    </row>
    <row r="48" spans="1:13" s="62" customFormat="1" ht="27.75" customHeight="1">
      <c r="A48" s="1638"/>
      <c r="B48" s="1504" t="s">
        <v>112</v>
      </c>
      <c r="C48" s="645">
        <v>24</v>
      </c>
      <c r="D48" s="645">
        <v>548</v>
      </c>
      <c r="E48" s="646">
        <v>0</v>
      </c>
      <c r="F48" s="646">
        <v>2000</v>
      </c>
      <c r="G48" s="646"/>
      <c r="H48" s="1200" t="s">
        <v>1147</v>
      </c>
      <c r="I48" s="202"/>
      <c r="J48" s="79"/>
      <c r="K48" s="79"/>
      <c r="L48" s="79"/>
      <c r="M48" s="79"/>
    </row>
    <row r="49" spans="1:13" s="62" customFormat="1" ht="27.75" customHeight="1">
      <c r="A49" s="1638"/>
      <c r="B49" s="1504" t="s">
        <v>113</v>
      </c>
      <c r="C49" s="645">
        <v>5</v>
      </c>
      <c r="D49" s="645">
        <v>413</v>
      </c>
      <c r="E49" s="646">
        <v>0</v>
      </c>
      <c r="F49" s="646">
        <v>0</v>
      </c>
      <c r="G49" s="646"/>
      <c r="H49" s="426" t="s">
        <v>1178</v>
      </c>
      <c r="I49" s="202"/>
      <c r="J49" s="79"/>
      <c r="K49" s="79"/>
      <c r="L49" s="79"/>
      <c r="M49" s="79"/>
    </row>
    <row r="50" spans="1:13" s="62" customFormat="1" ht="27.75" customHeight="1">
      <c r="A50" s="1638"/>
      <c r="B50" s="1504" t="s">
        <v>114</v>
      </c>
      <c r="C50" s="645">
        <v>2</v>
      </c>
      <c r="D50" s="645">
        <v>27</v>
      </c>
      <c r="E50" s="646">
        <v>100</v>
      </c>
      <c r="F50" s="646">
        <v>1000</v>
      </c>
      <c r="G50" s="646"/>
      <c r="H50" s="426"/>
      <c r="I50" s="202"/>
      <c r="J50" s="79"/>
      <c r="K50" s="79"/>
      <c r="L50" s="79"/>
      <c r="M50" s="79"/>
    </row>
    <row r="51" spans="1:13" s="62" customFormat="1" ht="33.75" customHeight="1">
      <c r="A51" s="1638"/>
      <c r="B51" s="1505" t="s">
        <v>115</v>
      </c>
      <c r="C51" s="647">
        <v>37</v>
      </c>
      <c r="D51" s="647">
        <v>1544</v>
      </c>
      <c r="E51" s="648">
        <v>0</v>
      </c>
      <c r="F51" s="648">
        <v>2000</v>
      </c>
      <c r="G51" s="648">
        <v>35</v>
      </c>
      <c r="H51" s="1447" t="s">
        <v>1541</v>
      </c>
      <c r="I51" s="202"/>
      <c r="J51" s="79"/>
      <c r="K51" s="79"/>
      <c r="L51" s="79"/>
      <c r="M51" s="79"/>
    </row>
    <row r="52" spans="1:13" s="62" customFormat="1" ht="27.75" customHeight="1">
      <c r="A52" s="1638"/>
      <c r="B52" s="1504" t="s">
        <v>54</v>
      </c>
      <c r="C52" s="656" t="s">
        <v>878</v>
      </c>
      <c r="D52" s="645"/>
      <c r="E52" s="646"/>
      <c r="F52" s="646"/>
      <c r="G52" s="646"/>
      <c r="H52" s="426"/>
      <c r="I52" s="202"/>
      <c r="J52" s="79"/>
      <c r="K52" s="79"/>
      <c r="L52" s="79"/>
      <c r="M52" s="79"/>
    </row>
    <row r="53" spans="1:13" s="62" customFormat="1" ht="27.75" customHeight="1">
      <c r="A53" s="1638"/>
      <c r="B53" s="1504" t="s">
        <v>116</v>
      </c>
      <c r="C53" s="645">
        <v>2</v>
      </c>
      <c r="D53" s="645">
        <v>48</v>
      </c>
      <c r="E53" s="646">
        <v>0</v>
      </c>
      <c r="F53" s="646">
        <v>0</v>
      </c>
      <c r="G53" s="646"/>
      <c r="H53" s="426"/>
      <c r="I53" s="202"/>
      <c r="J53" s="79"/>
      <c r="K53" s="79"/>
      <c r="L53" s="79"/>
      <c r="M53" s="79"/>
    </row>
    <row r="54" spans="1:13" s="62" customFormat="1" ht="27.75" customHeight="1" thickBot="1">
      <c r="A54" s="1638"/>
      <c r="B54" s="1511" t="s">
        <v>118</v>
      </c>
      <c r="C54" s="870">
        <v>6</v>
      </c>
      <c r="D54" s="870">
        <v>191</v>
      </c>
      <c r="E54" s="871">
        <v>500</v>
      </c>
      <c r="F54" s="871">
        <v>3000</v>
      </c>
      <c r="G54" s="871"/>
      <c r="H54" s="872" t="s">
        <v>728</v>
      </c>
      <c r="I54" s="79"/>
      <c r="J54" s="79"/>
      <c r="K54" s="79"/>
      <c r="L54" s="79"/>
      <c r="M54" s="79"/>
    </row>
    <row r="55" spans="1:13" s="62" customFormat="1" ht="27.75" customHeight="1" thickBot="1" thickTop="1">
      <c r="A55" s="2204"/>
      <c r="B55" s="364" t="s">
        <v>214</v>
      </c>
      <c r="C55" s="652">
        <f>SUM(C46:C54)</f>
        <v>87</v>
      </c>
      <c r="D55" s="652">
        <f>SUM(D46:D54)</f>
        <v>3292</v>
      </c>
      <c r="E55" s="653">
        <v>0</v>
      </c>
      <c r="F55" s="653"/>
      <c r="G55" s="652">
        <f>SUM(G46:G54)</f>
        <v>35</v>
      </c>
      <c r="H55" s="365"/>
      <c r="I55" s="79"/>
      <c r="J55" s="79"/>
      <c r="K55" s="79"/>
      <c r="L55" s="79"/>
      <c r="M55" s="79"/>
    </row>
  </sheetData>
  <sheetProtection/>
  <mergeCells count="22">
    <mergeCell ref="A11:A17"/>
    <mergeCell ref="A18:A27"/>
    <mergeCell ref="A29:H29"/>
    <mergeCell ref="D30:D31"/>
    <mergeCell ref="A30:B31"/>
    <mergeCell ref="C30:C31"/>
    <mergeCell ref="A32:B32"/>
    <mergeCell ref="A33:A38"/>
    <mergeCell ref="A39:A45"/>
    <mergeCell ref="A46:A55"/>
    <mergeCell ref="E30:F30"/>
    <mergeCell ref="G30:G31"/>
    <mergeCell ref="A1:H1"/>
    <mergeCell ref="A2:B3"/>
    <mergeCell ref="C2:C3"/>
    <mergeCell ref="D2:D3"/>
    <mergeCell ref="E2:F2"/>
    <mergeCell ref="H30:H31"/>
    <mergeCell ref="G2:G3"/>
    <mergeCell ref="H2:H3"/>
    <mergeCell ref="A4:B4"/>
    <mergeCell ref="A5:A10"/>
  </mergeCells>
  <printOptions/>
  <pageMargins left="0.5118110236220472" right="0.1968503937007874" top="0.6692913385826772" bottom="0.1968503937007874" header="0.7874015748031497" footer="0.3937007874015748"/>
  <pageSetup firstPageNumber="53" useFirstPageNumber="1" horizontalDpi="600" verticalDpi="600" orientation="portrait" paperSize="9" scale="97" r:id="rId1"/>
  <headerFooter scaleWithDoc="0" alignWithMargins="0">
    <oddFooter>&amp;C&amp;12&amp;P</oddFooter>
  </headerFooter>
  <rowBreaks count="1" manualBreakCount="1">
    <brk id="28" max="7" man="1"/>
  </rowBreaks>
</worksheet>
</file>

<file path=xl/worksheets/sheet23.xml><?xml version="1.0" encoding="utf-8"?>
<worksheet xmlns="http://schemas.openxmlformats.org/spreadsheetml/2006/main" xmlns:r="http://schemas.openxmlformats.org/officeDocument/2006/relationships">
  <dimension ref="A1:Q29"/>
  <sheetViews>
    <sheetView view="pageBreakPreview" zoomScale="120" zoomScaleSheetLayoutView="120" zoomScalePageLayoutView="0" workbookViewId="0" topLeftCell="A1">
      <pane ySplit="4" topLeftCell="A5" activePane="bottomLeft" state="frozen"/>
      <selection pane="topLeft" activeCell="K13" sqref="K13"/>
      <selection pane="bottomLeft" activeCell="K13" sqref="K13"/>
    </sheetView>
  </sheetViews>
  <sheetFormatPr defaultColWidth="9.00390625" defaultRowHeight="13.5"/>
  <cols>
    <col min="1" max="1" width="3.50390625" style="1" customWidth="1"/>
    <col min="2" max="2" width="4.125" style="1" customWidth="1"/>
    <col min="3" max="3" width="8.75390625" style="1" customWidth="1"/>
    <col min="4" max="6" width="6.125" style="204" customWidth="1"/>
    <col min="7" max="8" width="7.625" style="206" customWidth="1"/>
    <col min="9" max="15" width="6.125" style="204" customWidth="1"/>
    <col min="16" max="16" width="0.6171875" style="204" customWidth="1"/>
    <col min="17" max="17" width="8.875" style="204" customWidth="1"/>
    <col min="18" max="16384" width="9.00390625" style="204" customWidth="1"/>
  </cols>
  <sheetData>
    <row r="1" spans="1:15" s="205" customFormat="1" ht="15" customHeight="1">
      <c r="A1" s="370"/>
      <c r="B1" s="371"/>
      <c r="C1" s="372"/>
      <c r="D1" s="2459" t="s">
        <v>348</v>
      </c>
      <c r="E1" s="2462"/>
      <c r="F1" s="2463"/>
      <c r="G1" s="2464" t="s">
        <v>349</v>
      </c>
      <c r="H1" s="2467" t="s">
        <v>350</v>
      </c>
      <c r="I1" s="2470" t="s">
        <v>351</v>
      </c>
      <c r="J1" s="2471"/>
      <c r="K1" s="2471"/>
      <c r="L1" s="2471"/>
      <c r="M1" s="2471"/>
      <c r="N1" s="2471"/>
      <c r="O1" s="2472"/>
    </row>
    <row r="2" spans="1:15" s="205" customFormat="1" ht="19.5" customHeight="1">
      <c r="A2" s="373"/>
      <c r="B2" s="374"/>
      <c r="C2" s="375" t="s">
        <v>352</v>
      </c>
      <c r="D2" s="2460"/>
      <c r="E2" s="2476" t="s">
        <v>353</v>
      </c>
      <c r="F2" s="2477"/>
      <c r="G2" s="2465"/>
      <c r="H2" s="2468"/>
      <c r="I2" s="2473"/>
      <c r="J2" s="2474"/>
      <c r="K2" s="2474"/>
      <c r="L2" s="2474"/>
      <c r="M2" s="2474"/>
      <c r="N2" s="2474"/>
      <c r="O2" s="2475"/>
    </row>
    <row r="3" spans="1:15" s="205" customFormat="1" ht="84.75" customHeight="1">
      <c r="A3" s="373"/>
      <c r="B3" s="374"/>
      <c r="C3" s="375"/>
      <c r="D3" s="2460"/>
      <c r="E3" s="2478" t="s">
        <v>354</v>
      </c>
      <c r="F3" s="2451" t="s">
        <v>355</v>
      </c>
      <c r="G3" s="2465"/>
      <c r="H3" s="2468"/>
      <c r="I3" s="2449" t="s">
        <v>356</v>
      </c>
      <c r="J3" s="2451" t="s">
        <v>357</v>
      </c>
      <c r="K3" s="2451" t="s">
        <v>358</v>
      </c>
      <c r="L3" s="2451" t="s">
        <v>359</v>
      </c>
      <c r="M3" s="2451" t="s">
        <v>360</v>
      </c>
      <c r="N3" s="2453" t="s">
        <v>361</v>
      </c>
      <c r="O3" s="2455" t="s">
        <v>55</v>
      </c>
    </row>
    <row r="4" spans="1:15" s="205" customFormat="1" ht="41.25" customHeight="1" thickBot="1">
      <c r="A4" s="376" t="s">
        <v>362</v>
      </c>
      <c r="B4" s="377"/>
      <c r="C4" s="378"/>
      <c r="D4" s="2461"/>
      <c r="E4" s="2479"/>
      <c r="F4" s="2452"/>
      <c r="G4" s="2466"/>
      <c r="H4" s="2469"/>
      <c r="I4" s="2450"/>
      <c r="J4" s="2452"/>
      <c r="K4" s="2452"/>
      <c r="L4" s="2452"/>
      <c r="M4" s="2452"/>
      <c r="N4" s="2454"/>
      <c r="O4" s="2456"/>
    </row>
    <row r="5" spans="1:15" s="205" customFormat="1" ht="24.75" customHeight="1" thickBot="1">
      <c r="A5" s="2457" t="s">
        <v>31</v>
      </c>
      <c r="B5" s="2458"/>
      <c r="C5" s="2191"/>
      <c r="D5" s="664">
        <f aca="true" t="shared" si="0" ref="D5:O5">D11+D18+D28</f>
        <v>1168</v>
      </c>
      <c r="E5" s="664">
        <f t="shared" si="0"/>
        <v>987</v>
      </c>
      <c r="F5" s="664">
        <f t="shared" si="0"/>
        <v>175</v>
      </c>
      <c r="G5" s="664">
        <f t="shared" si="0"/>
        <v>41161</v>
      </c>
      <c r="H5" s="664">
        <f t="shared" si="0"/>
        <v>67333</v>
      </c>
      <c r="I5" s="664">
        <f t="shared" si="0"/>
        <v>208</v>
      </c>
      <c r="J5" s="664">
        <f t="shared" si="0"/>
        <v>131</v>
      </c>
      <c r="K5" s="664">
        <f t="shared" si="0"/>
        <v>217</v>
      </c>
      <c r="L5" s="664">
        <f t="shared" si="0"/>
        <v>388</v>
      </c>
      <c r="M5" s="664">
        <f t="shared" si="0"/>
        <v>163</v>
      </c>
      <c r="N5" s="664">
        <f t="shared" si="0"/>
        <v>446</v>
      </c>
      <c r="O5" s="665">
        <f t="shared" si="0"/>
        <v>166</v>
      </c>
    </row>
    <row r="6" spans="1:15" s="205" customFormat="1" ht="24.75" customHeight="1">
      <c r="A6" s="1944" t="s">
        <v>10</v>
      </c>
      <c r="B6" s="1650" t="s">
        <v>18</v>
      </c>
      <c r="C6" s="1651"/>
      <c r="D6" s="666">
        <v>97</v>
      </c>
      <c r="E6" s="666">
        <v>45</v>
      </c>
      <c r="F6" s="666">
        <v>40</v>
      </c>
      <c r="G6" s="667">
        <v>472</v>
      </c>
      <c r="H6" s="667">
        <v>1082</v>
      </c>
      <c r="I6" s="666">
        <v>4</v>
      </c>
      <c r="J6" s="666"/>
      <c r="K6" s="666">
        <v>1</v>
      </c>
      <c r="L6" s="666"/>
      <c r="M6" s="666"/>
      <c r="N6" s="666">
        <v>6</v>
      </c>
      <c r="O6" s="668">
        <v>14</v>
      </c>
    </row>
    <row r="7" spans="1:15" s="205" customFormat="1" ht="24.75" customHeight="1">
      <c r="A7" s="1945"/>
      <c r="B7" s="1616" t="s">
        <v>19</v>
      </c>
      <c r="C7" s="1617"/>
      <c r="D7" s="669">
        <v>95</v>
      </c>
      <c r="E7" s="669">
        <v>95</v>
      </c>
      <c r="F7" s="669">
        <v>6</v>
      </c>
      <c r="G7" s="670">
        <v>2093</v>
      </c>
      <c r="H7" s="670">
        <v>2071</v>
      </c>
      <c r="I7" s="669">
        <v>15</v>
      </c>
      <c r="J7" s="669">
        <v>12</v>
      </c>
      <c r="K7" s="669">
        <v>27</v>
      </c>
      <c r="L7" s="669">
        <v>16</v>
      </c>
      <c r="M7" s="669">
        <v>12</v>
      </c>
      <c r="N7" s="669">
        <v>32</v>
      </c>
      <c r="O7" s="671">
        <v>23</v>
      </c>
    </row>
    <row r="8" spans="1:15" s="205" customFormat="1" ht="24.75" customHeight="1">
      <c r="A8" s="1945"/>
      <c r="B8" s="2259" t="s">
        <v>39</v>
      </c>
      <c r="C8" s="2260"/>
      <c r="D8" s="672">
        <v>117</v>
      </c>
      <c r="E8" s="672">
        <v>89</v>
      </c>
      <c r="F8" s="672">
        <v>28</v>
      </c>
      <c r="G8" s="673">
        <v>4863</v>
      </c>
      <c r="H8" s="673">
        <v>6085</v>
      </c>
      <c r="I8" s="672">
        <v>3</v>
      </c>
      <c r="J8" s="672">
        <v>2</v>
      </c>
      <c r="K8" s="672">
        <v>5</v>
      </c>
      <c r="L8" s="672">
        <v>8</v>
      </c>
      <c r="M8" s="672">
        <v>3</v>
      </c>
      <c r="N8" s="672">
        <v>17</v>
      </c>
      <c r="O8" s="674">
        <v>1</v>
      </c>
    </row>
    <row r="9" spans="1:15" s="205" customFormat="1" ht="24.75" customHeight="1">
      <c r="A9" s="1945"/>
      <c r="B9" s="1616" t="s">
        <v>21</v>
      </c>
      <c r="C9" s="1617"/>
      <c r="D9" s="669">
        <f>SUM(E9:F9)</f>
        <v>230</v>
      </c>
      <c r="E9" s="669">
        <v>230</v>
      </c>
      <c r="F9" s="669"/>
      <c r="G9" s="670">
        <v>4757</v>
      </c>
      <c r="H9" s="670">
        <v>6154</v>
      </c>
      <c r="I9" s="669">
        <v>46</v>
      </c>
      <c r="J9" s="669">
        <v>85</v>
      </c>
      <c r="K9" s="669">
        <v>82</v>
      </c>
      <c r="L9" s="669">
        <v>145</v>
      </c>
      <c r="M9" s="669">
        <v>45</v>
      </c>
      <c r="N9" s="669">
        <v>100</v>
      </c>
      <c r="O9" s="671">
        <v>63</v>
      </c>
    </row>
    <row r="10" spans="1:15" s="205" customFormat="1" ht="24.75" customHeight="1" thickBot="1">
      <c r="A10" s="1945"/>
      <c r="B10" s="1625" t="s">
        <v>40</v>
      </c>
      <c r="C10" s="1626"/>
      <c r="D10" s="876" t="s">
        <v>787</v>
      </c>
      <c r="E10" s="877"/>
      <c r="F10" s="877"/>
      <c r="G10" s="878"/>
      <c r="H10" s="878"/>
      <c r="I10" s="877"/>
      <c r="J10" s="877"/>
      <c r="K10" s="877"/>
      <c r="L10" s="877"/>
      <c r="M10" s="877"/>
      <c r="N10" s="877"/>
      <c r="O10" s="879"/>
    </row>
    <row r="11" spans="1:15" s="205" customFormat="1" ht="24.75" customHeight="1" thickBot="1" thickTop="1">
      <c r="A11" s="1946"/>
      <c r="B11" s="2205" t="s">
        <v>20</v>
      </c>
      <c r="C11" s="2206"/>
      <c r="D11" s="874">
        <f aca="true" t="shared" si="1" ref="D11:O11">SUM(D6:D10)</f>
        <v>539</v>
      </c>
      <c r="E11" s="874">
        <f t="shared" si="1"/>
        <v>459</v>
      </c>
      <c r="F11" s="874">
        <f t="shared" si="1"/>
        <v>74</v>
      </c>
      <c r="G11" s="874">
        <f t="shared" si="1"/>
        <v>12185</v>
      </c>
      <c r="H11" s="874">
        <f t="shared" si="1"/>
        <v>15392</v>
      </c>
      <c r="I11" s="874">
        <f t="shared" si="1"/>
        <v>68</v>
      </c>
      <c r="J11" s="874">
        <f t="shared" si="1"/>
        <v>99</v>
      </c>
      <c r="K11" s="874">
        <f t="shared" si="1"/>
        <v>115</v>
      </c>
      <c r="L11" s="874">
        <f t="shared" si="1"/>
        <v>169</v>
      </c>
      <c r="M11" s="874">
        <f t="shared" si="1"/>
        <v>60</v>
      </c>
      <c r="N11" s="874">
        <f t="shared" si="1"/>
        <v>155</v>
      </c>
      <c r="O11" s="875">
        <f t="shared" si="1"/>
        <v>101</v>
      </c>
    </row>
    <row r="12" spans="1:15" s="205" customFormat="1" ht="24.75" customHeight="1">
      <c r="A12" s="1944" t="s">
        <v>12</v>
      </c>
      <c r="B12" s="1650" t="s">
        <v>22</v>
      </c>
      <c r="C12" s="1651"/>
      <c r="D12" s="675">
        <f>SUM(E12:F12)</f>
        <v>58</v>
      </c>
      <c r="E12" s="675">
        <v>58</v>
      </c>
      <c r="F12" s="675"/>
      <c r="G12" s="676">
        <v>4515</v>
      </c>
      <c r="H12" s="676">
        <v>10330</v>
      </c>
      <c r="I12" s="675">
        <v>11</v>
      </c>
      <c r="J12" s="675">
        <v>5</v>
      </c>
      <c r="K12" s="675">
        <v>30</v>
      </c>
      <c r="L12" s="675">
        <v>37</v>
      </c>
      <c r="M12" s="675">
        <v>11</v>
      </c>
      <c r="N12" s="675">
        <v>51</v>
      </c>
      <c r="O12" s="677">
        <v>10</v>
      </c>
    </row>
    <row r="13" spans="1:15" s="205" customFormat="1" ht="24.75" customHeight="1">
      <c r="A13" s="2444"/>
      <c r="B13" s="1616" t="s">
        <v>23</v>
      </c>
      <c r="C13" s="1617"/>
      <c r="D13" s="675">
        <f>SUM(E13:F13)</f>
        <v>59</v>
      </c>
      <c r="E13" s="669">
        <v>59</v>
      </c>
      <c r="F13" s="669"/>
      <c r="G13" s="670">
        <v>1990</v>
      </c>
      <c r="H13" s="670">
        <v>1990</v>
      </c>
      <c r="I13" s="669">
        <v>35</v>
      </c>
      <c r="J13" s="669"/>
      <c r="K13" s="669"/>
      <c r="L13" s="669">
        <v>35</v>
      </c>
      <c r="M13" s="669"/>
      <c r="N13" s="669"/>
      <c r="O13" s="671">
        <v>1</v>
      </c>
    </row>
    <row r="14" spans="1:15" s="205" customFormat="1" ht="24.75" customHeight="1">
      <c r="A14" s="2444"/>
      <c r="B14" s="1616" t="s">
        <v>41</v>
      </c>
      <c r="C14" s="1617"/>
      <c r="D14" s="1321" t="s">
        <v>824</v>
      </c>
      <c r="E14" s="669"/>
      <c r="F14" s="669"/>
      <c r="G14" s="670"/>
      <c r="H14" s="670"/>
      <c r="I14" s="669"/>
      <c r="J14" s="669"/>
      <c r="K14" s="669"/>
      <c r="L14" s="669"/>
      <c r="M14" s="669"/>
      <c r="N14" s="669"/>
      <c r="O14" s="671"/>
    </row>
    <row r="15" spans="1:15" s="205" customFormat="1" ht="24.75" customHeight="1">
      <c r="A15" s="2444"/>
      <c r="B15" s="1616" t="s">
        <v>42</v>
      </c>
      <c r="C15" s="1617"/>
      <c r="D15" s="675">
        <f>SUM(E15:F15)</f>
        <v>1</v>
      </c>
      <c r="E15" s="669"/>
      <c r="F15" s="669">
        <v>1</v>
      </c>
      <c r="G15" s="670">
        <v>11</v>
      </c>
      <c r="H15" s="670">
        <v>20</v>
      </c>
      <c r="I15" s="669">
        <v>1</v>
      </c>
      <c r="J15" s="669"/>
      <c r="K15" s="669"/>
      <c r="L15" s="669"/>
      <c r="M15" s="669"/>
      <c r="N15" s="669"/>
      <c r="O15" s="671">
        <v>1</v>
      </c>
    </row>
    <row r="16" spans="1:15" s="205" customFormat="1" ht="24.75" customHeight="1">
      <c r="A16" s="2444"/>
      <c r="B16" s="1616" t="s">
        <v>51</v>
      </c>
      <c r="C16" s="1617" t="s">
        <v>24</v>
      </c>
      <c r="D16" s="669">
        <f>SUM(E16:F16)</f>
        <v>23</v>
      </c>
      <c r="E16" s="669">
        <v>23</v>
      </c>
      <c r="F16" s="669"/>
      <c r="G16" s="670">
        <v>1877</v>
      </c>
      <c r="H16" s="670">
        <v>2359</v>
      </c>
      <c r="I16" s="669">
        <v>15</v>
      </c>
      <c r="J16" s="669">
        <v>1</v>
      </c>
      <c r="K16" s="669">
        <v>7</v>
      </c>
      <c r="L16" s="669">
        <v>13</v>
      </c>
      <c r="M16" s="669">
        <v>15</v>
      </c>
      <c r="N16" s="669">
        <v>17</v>
      </c>
      <c r="O16" s="671">
        <v>7</v>
      </c>
    </row>
    <row r="17" spans="1:15" s="205" customFormat="1" ht="24.75" customHeight="1" thickBot="1">
      <c r="A17" s="2444"/>
      <c r="B17" s="1625" t="s">
        <v>52</v>
      </c>
      <c r="C17" s="1626" t="s">
        <v>24</v>
      </c>
      <c r="D17" s="877">
        <f>SUM(E17:F17)</f>
        <v>25</v>
      </c>
      <c r="E17" s="877"/>
      <c r="F17" s="877">
        <v>25</v>
      </c>
      <c r="G17" s="878">
        <v>467</v>
      </c>
      <c r="H17" s="878">
        <v>986</v>
      </c>
      <c r="I17" s="877">
        <v>25</v>
      </c>
      <c r="J17" s="877"/>
      <c r="K17" s="877">
        <v>25</v>
      </c>
      <c r="L17" s="877">
        <v>25</v>
      </c>
      <c r="M17" s="877">
        <v>25</v>
      </c>
      <c r="N17" s="877">
        <v>25</v>
      </c>
      <c r="O17" s="879"/>
    </row>
    <row r="18" spans="1:15" s="205" customFormat="1" ht="24.75" customHeight="1" thickBot="1" thickTop="1">
      <c r="A18" s="2445"/>
      <c r="B18" s="2205" t="s">
        <v>20</v>
      </c>
      <c r="C18" s="2206"/>
      <c r="D18" s="874">
        <f aca="true" t="shared" si="2" ref="D18:O18">SUM(D12:D17)</f>
        <v>166</v>
      </c>
      <c r="E18" s="874">
        <f t="shared" si="2"/>
        <v>140</v>
      </c>
      <c r="F18" s="874">
        <f t="shared" si="2"/>
        <v>26</v>
      </c>
      <c r="G18" s="882">
        <f t="shared" si="2"/>
        <v>8860</v>
      </c>
      <c r="H18" s="882">
        <f t="shared" si="2"/>
        <v>15685</v>
      </c>
      <c r="I18" s="874">
        <f t="shared" si="2"/>
        <v>87</v>
      </c>
      <c r="J18" s="874">
        <f t="shared" si="2"/>
        <v>6</v>
      </c>
      <c r="K18" s="874">
        <f t="shared" si="2"/>
        <v>62</v>
      </c>
      <c r="L18" s="874">
        <f t="shared" si="2"/>
        <v>110</v>
      </c>
      <c r="M18" s="874">
        <f t="shared" si="2"/>
        <v>51</v>
      </c>
      <c r="N18" s="874">
        <f t="shared" si="2"/>
        <v>93</v>
      </c>
      <c r="O18" s="875">
        <f t="shared" si="2"/>
        <v>19</v>
      </c>
    </row>
    <row r="19" spans="1:15" s="205" customFormat="1" ht="24.75" customHeight="1">
      <c r="A19" s="1944" t="s">
        <v>283</v>
      </c>
      <c r="B19" s="1650" t="s">
        <v>25</v>
      </c>
      <c r="C19" s="1651"/>
      <c r="D19" s="675">
        <f>SUM(E19:F19)</f>
        <v>58</v>
      </c>
      <c r="E19" s="675">
        <v>58</v>
      </c>
      <c r="F19" s="675"/>
      <c r="G19" s="676">
        <v>913</v>
      </c>
      <c r="H19" s="676">
        <v>1235</v>
      </c>
      <c r="I19" s="675">
        <v>30</v>
      </c>
      <c r="J19" s="675">
        <v>26</v>
      </c>
      <c r="K19" s="675">
        <v>30</v>
      </c>
      <c r="L19" s="675">
        <v>26</v>
      </c>
      <c r="M19" s="675">
        <v>27</v>
      </c>
      <c r="N19" s="675">
        <v>34</v>
      </c>
      <c r="O19" s="677"/>
    </row>
    <row r="20" spans="1:15" s="205" customFormat="1" ht="24.75" customHeight="1">
      <c r="A20" s="1945"/>
      <c r="B20" s="1616" t="s">
        <v>26</v>
      </c>
      <c r="C20" s="1617"/>
      <c r="D20" s="675">
        <f>SUM(E20:F20)</f>
        <v>55</v>
      </c>
      <c r="E20" s="669">
        <v>54</v>
      </c>
      <c r="F20" s="669">
        <v>1</v>
      </c>
      <c r="G20" s="670">
        <v>915</v>
      </c>
      <c r="H20" s="670">
        <v>1822</v>
      </c>
      <c r="I20" s="669">
        <v>18</v>
      </c>
      <c r="J20" s="669"/>
      <c r="K20" s="669"/>
      <c r="L20" s="669">
        <v>1</v>
      </c>
      <c r="M20" s="669"/>
      <c r="N20" s="669">
        <v>2</v>
      </c>
      <c r="O20" s="671">
        <v>16</v>
      </c>
    </row>
    <row r="21" spans="1:15" s="205" customFormat="1" ht="24.75" customHeight="1">
      <c r="A21" s="1945"/>
      <c r="B21" s="1616" t="s">
        <v>43</v>
      </c>
      <c r="C21" s="1617"/>
      <c r="D21" s="675">
        <f>SUM(E21:F21)</f>
        <v>166</v>
      </c>
      <c r="E21" s="669">
        <v>122</v>
      </c>
      <c r="F21" s="669">
        <v>44</v>
      </c>
      <c r="G21" s="670">
        <v>16492</v>
      </c>
      <c r="H21" s="670">
        <v>30175</v>
      </c>
      <c r="I21" s="669">
        <v>3</v>
      </c>
      <c r="J21" s="669"/>
      <c r="K21" s="669">
        <v>10</v>
      </c>
      <c r="L21" s="669">
        <v>11</v>
      </c>
      <c r="M21" s="669">
        <v>3</v>
      </c>
      <c r="N21" s="669">
        <v>64</v>
      </c>
      <c r="O21" s="671">
        <v>23</v>
      </c>
    </row>
    <row r="22" spans="1:15" s="205" customFormat="1" ht="24.75" customHeight="1">
      <c r="A22" s="1945"/>
      <c r="B22" s="1616" t="s">
        <v>44</v>
      </c>
      <c r="C22" s="1617"/>
      <c r="D22" s="675">
        <f>SUM(E22:F22)</f>
        <v>39</v>
      </c>
      <c r="E22" s="669">
        <v>39</v>
      </c>
      <c r="F22" s="669"/>
      <c r="G22" s="670">
        <v>683</v>
      </c>
      <c r="H22" s="670">
        <v>1472</v>
      </c>
      <c r="I22" s="669"/>
      <c r="J22" s="669"/>
      <c r="K22" s="669"/>
      <c r="L22" s="669">
        <v>2</v>
      </c>
      <c r="M22" s="669">
        <v>22</v>
      </c>
      <c r="N22" s="669">
        <v>36</v>
      </c>
      <c r="O22" s="671">
        <v>1</v>
      </c>
    </row>
    <row r="23" spans="1:15" s="205" customFormat="1" ht="24.75" customHeight="1">
      <c r="A23" s="1945"/>
      <c r="B23" s="2259" t="s">
        <v>53</v>
      </c>
      <c r="C23" s="2260"/>
      <c r="D23" s="758" t="s">
        <v>824</v>
      </c>
      <c r="E23" s="669"/>
      <c r="F23" s="669"/>
      <c r="G23" s="670"/>
      <c r="H23" s="670"/>
      <c r="I23" s="669"/>
      <c r="J23" s="669"/>
      <c r="K23" s="669"/>
      <c r="L23" s="669"/>
      <c r="M23" s="669"/>
      <c r="N23" s="669"/>
      <c r="O23" s="671"/>
    </row>
    <row r="24" spans="1:15" s="205" customFormat="1" ht="24.75" customHeight="1">
      <c r="A24" s="1945"/>
      <c r="B24" s="1616" t="s">
        <v>27</v>
      </c>
      <c r="C24" s="1617"/>
      <c r="D24" s="675">
        <f>SUM(E24:F24)</f>
        <v>136</v>
      </c>
      <c r="E24" s="675">
        <v>106</v>
      </c>
      <c r="F24" s="675">
        <v>30</v>
      </c>
      <c r="G24" s="676">
        <v>1069</v>
      </c>
      <c r="H24" s="676">
        <v>1429</v>
      </c>
      <c r="I24" s="675">
        <v>2</v>
      </c>
      <c r="J24" s="675"/>
      <c r="K24" s="675"/>
      <c r="L24" s="675">
        <v>65</v>
      </c>
      <c r="M24" s="675"/>
      <c r="N24" s="675">
        <v>56</v>
      </c>
      <c r="O24" s="677"/>
    </row>
    <row r="25" spans="1:15" ht="24.75" customHeight="1">
      <c r="A25" s="1945"/>
      <c r="B25" s="1616" t="s">
        <v>54</v>
      </c>
      <c r="C25" s="1617"/>
      <c r="D25" s="758" t="s">
        <v>824</v>
      </c>
      <c r="E25" s="669"/>
      <c r="F25" s="669"/>
      <c r="G25" s="670"/>
      <c r="H25" s="670"/>
      <c r="I25" s="669"/>
      <c r="J25" s="669"/>
      <c r="K25" s="669"/>
      <c r="L25" s="669"/>
      <c r="M25" s="669"/>
      <c r="N25" s="669"/>
      <c r="O25" s="671"/>
    </row>
    <row r="26" spans="1:17" ht="24.75" customHeight="1">
      <c r="A26" s="1945"/>
      <c r="B26" s="1616" t="s">
        <v>45</v>
      </c>
      <c r="C26" s="1617"/>
      <c r="D26" s="675">
        <f>SUM(E26:F26)</f>
        <v>9</v>
      </c>
      <c r="E26" s="669">
        <v>9</v>
      </c>
      <c r="F26" s="669"/>
      <c r="G26" s="670">
        <v>44</v>
      </c>
      <c r="H26" s="670">
        <v>123</v>
      </c>
      <c r="I26" s="669"/>
      <c r="J26" s="669"/>
      <c r="K26" s="669"/>
      <c r="L26" s="669">
        <v>4</v>
      </c>
      <c r="M26" s="669"/>
      <c r="N26" s="669">
        <v>6</v>
      </c>
      <c r="O26" s="671">
        <v>6</v>
      </c>
      <c r="Q26" s="885"/>
    </row>
    <row r="27" spans="1:15" ht="24.75" customHeight="1" thickBot="1">
      <c r="A27" s="1945"/>
      <c r="B27" s="1625" t="s">
        <v>46</v>
      </c>
      <c r="C27" s="1626"/>
      <c r="D27" s="876" t="s">
        <v>824</v>
      </c>
      <c r="E27" s="877"/>
      <c r="F27" s="877"/>
      <c r="G27" s="878"/>
      <c r="H27" s="878"/>
      <c r="I27" s="877"/>
      <c r="J27" s="877"/>
      <c r="K27" s="877"/>
      <c r="L27" s="877"/>
      <c r="M27" s="877"/>
      <c r="N27" s="877"/>
      <c r="O27" s="879"/>
    </row>
    <row r="28" spans="1:15" ht="24.75" customHeight="1" thickBot="1" thickTop="1">
      <c r="A28" s="1946"/>
      <c r="B28" s="1627" t="s">
        <v>20</v>
      </c>
      <c r="C28" s="1628"/>
      <c r="D28" s="880">
        <f aca="true" t="shared" si="3" ref="D28:O28">SUM(D19:D27)</f>
        <v>463</v>
      </c>
      <c r="E28" s="880">
        <f t="shared" si="3"/>
        <v>388</v>
      </c>
      <c r="F28" s="880">
        <f t="shared" si="3"/>
        <v>75</v>
      </c>
      <c r="G28" s="880">
        <f t="shared" si="3"/>
        <v>20116</v>
      </c>
      <c r="H28" s="880">
        <f t="shared" si="3"/>
        <v>36256</v>
      </c>
      <c r="I28" s="880">
        <f t="shared" si="3"/>
        <v>53</v>
      </c>
      <c r="J28" s="880">
        <f t="shared" si="3"/>
        <v>26</v>
      </c>
      <c r="K28" s="880">
        <f t="shared" si="3"/>
        <v>40</v>
      </c>
      <c r="L28" s="880">
        <f t="shared" si="3"/>
        <v>109</v>
      </c>
      <c r="M28" s="880">
        <f t="shared" si="3"/>
        <v>52</v>
      </c>
      <c r="N28" s="880">
        <f t="shared" si="3"/>
        <v>198</v>
      </c>
      <c r="O28" s="881">
        <f t="shared" si="3"/>
        <v>46</v>
      </c>
    </row>
    <row r="29" spans="1:15" ht="13.5">
      <c r="A29" s="236"/>
      <c r="B29" s="236"/>
      <c r="C29" s="236"/>
      <c r="D29" s="379"/>
      <c r="E29" s="379"/>
      <c r="F29" s="379"/>
      <c r="G29" s="380"/>
      <c r="H29" s="380"/>
      <c r="I29" s="379"/>
      <c r="J29" s="379"/>
      <c r="K29" s="379"/>
      <c r="L29" s="379"/>
      <c r="M29" s="379"/>
      <c r="N29" s="379"/>
      <c r="O29" s="379"/>
    </row>
  </sheetData>
  <sheetProtection/>
  <mergeCells count="42">
    <mergeCell ref="B28:C28"/>
    <mergeCell ref="A19:A28"/>
    <mergeCell ref="B19:C19"/>
    <mergeCell ref="B20:C20"/>
    <mergeCell ref="B21:C21"/>
    <mergeCell ref="B22:C22"/>
    <mergeCell ref="B23:C23"/>
    <mergeCell ref="B24:C24"/>
    <mergeCell ref="B25:C25"/>
    <mergeCell ref="B26:C26"/>
    <mergeCell ref="B27:C27"/>
    <mergeCell ref="A12:A18"/>
    <mergeCell ref="B12:C12"/>
    <mergeCell ref="B13:C13"/>
    <mergeCell ref="B14:C14"/>
    <mergeCell ref="B15:C15"/>
    <mergeCell ref="B16:C16"/>
    <mergeCell ref="B17:C17"/>
    <mergeCell ref="B18:C18"/>
    <mergeCell ref="A6:A11"/>
    <mergeCell ref="B6:C6"/>
    <mergeCell ref="B7:C7"/>
    <mergeCell ref="B8:C8"/>
    <mergeCell ref="B9:C9"/>
    <mergeCell ref="B10:C10"/>
    <mergeCell ref="B11:C11"/>
    <mergeCell ref="O3:O4"/>
    <mergeCell ref="A5:C5"/>
    <mergeCell ref="D1:D4"/>
    <mergeCell ref="E1:F1"/>
    <mergeCell ref="G1:G4"/>
    <mergeCell ref="H1:H4"/>
    <mergeCell ref="I1:O2"/>
    <mergeCell ref="E2:F2"/>
    <mergeCell ref="E3:E4"/>
    <mergeCell ref="F3:F4"/>
    <mergeCell ref="I3:I4"/>
    <mergeCell ref="J3:J4"/>
    <mergeCell ref="K3:K4"/>
    <mergeCell ref="L3:L4"/>
    <mergeCell ref="M3:M4"/>
    <mergeCell ref="N3:N4"/>
  </mergeCells>
  <printOptions/>
  <pageMargins left="0.7086614173228347" right="0.1968503937007874" top="0.984251968503937" bottom="0.1968503937007874" header="0.6692913385826772" footer="0.3937007874015748"/>
  <pageSetup firstPageNumber="55" useFirstPageNumber="1" horizontalDpi="600" verticalDpi="600" orientation="portrait" paperSize="9" r:id="rId2"/>
  <headerFooter scaleWithDoc="0" alignWithMargins="0">
    <oddHeader>&amp;L&amp;"ＭＳ Ｐゴシック,太字"18　愛護班の状況</oddHeader>
    <oddFooter>&amp;C&amp;12&amp;P</oddFooter>
  </headerFooter>
  <drawing r:id="rId1"/>
</worksheet>
</file>

<file path=xl/worksheets/sheet24.xml><?xml version="1.0" encoding="utf-8"?>
<worksheet xmlns="http://schemas.openxmlformats.org/spreadsheetml/2006/main" xmlns:r="http://schemas.openxmlformats.org/officeDocument/2006/relationships">
  <dimension ref="A1:O29"/>
  <sheetViews>
    <sheetView view="pageBreakPreview" zoomScale="130" zoomScaleNormal="120" zoomScaleSheetLayoutView="130" zoomScalePageLayoutView="0" workbookViewId="0" topLeftCell="A1">
      <pane ySplit="4" topLeftCell="A5" activePane="bottomLeft" state="frozen"/>
      <selection pane="topLeft" activeCell="K13" sqref="K13"/>
      <selection pane="bottomLeft" activeCell="K13" sqref="K13"/>
    </sheetView>
  </sheetViews>
  <sheetFormatPr defaultColWidth="9.00390625" defaultRowHeight="13.5"/>
  <cols>
    <col min="1" max="1" width="2.875" style="18" customWidth="1"/>
    <col min="2" max="2" width="10.75390625" style="18" customWidth="1"/>
    <col min="3" max="3" width="5.625" style="18" customWidth="1"/>
    <col min="4" max="4" width="6.875" style="18" customWidth="1"/>
    <col min="5" max="5" width="5.625" style="18" customWidth="1"/>
    <col min="6" max="6" width="6.875" style="18" customWidth="1"/>
    <col min="7" max="7" width="5.625" style="18" customWidth="1"/>
    <col min="8" max="8" width="6.875" style="18" customWidth="1"/>
    <col min="9" max="9" width="5.625" style="18" customWidth="1"/>
    <col min="10" max="10" width="6.875" style="18" customWidth="1"/>
    <col min="11" max="11" width="5.625" style="18" customWidth="1"/>
    <col min="12" max="12" width="7.625" style="18" customWidth="1"/>
    <col min="13" max="13" width="5.625" style="18" customWidth="1"/>
    <col min="14" max="14" width="6.875" style="18" customWidth="1"/>
    <col min="15" max="16384" width="9.00390625" style="18" customWidth="1"/>
  </cols>
  <sheetData>
    <row r="1" spans="1:14" ht="24.75" customHeight="1">
      <c r="A1" s="2487" t="s">
        <v>217</v>
      </c>
      <c r="B1" s="2487"/>
      <c r="C1" s="2487"/>
      <c r="D1" s="2487"/>
      <c r="E1" s="2487"/>
      <c r="F1" s="2487"/>
      <c r="G1" s="2487"/>
      <c r="H1" s="2487"/>
      <c r="I1" s="2487"/>
      <c r="J1" s="2487"/>
      <c r="K1" s="2487"/>
      <c r="L1" s="2487"/>
      <c r="M1" s="2487"/>
      <c r="N1" s="2487"/>
    </row>
    <row r="2" spans="1:14" ht="24.75" customHeight="1" thickBot="1">
      <c r="A2" s="2488" t="s">
        <v>748</v>
      </c>
      <c r="B2" s="2488"/>
      <c r="C2" s="2488"/>
      <c r="D2" s="2488"/>
      <c r="E2" s="2488"/>
      <c r="F2" s="2488"/>
      <c r="G2" s="2488"/>
      <c r="H2" s="2488"/>
      <c r="I2" s="2488"/>
      <c r="J2" s="2488"/>
      <c r="K2" s="2488"/>
      <c r="L2" s="2488"/>
      <c r="M2" s="2488"/>
      <c r="N2" s="2488"/>
    </row>
    <row r="3" spans="1:14" s="42" customFormat="1" ht="24.75" customHeight="1">
      <c r="A3" s="2489" t="s">
        <v>218</v>
      </c>
      <c r="B3" s="2490"/>
      <c r="C3" s="2482" t="s">
        <v>219</v>
      </c>
      <c r="D3" s="2483"/>
      <c r="E3" s="2482" t="s">
        <v>220</v>
      </c>
      <c r="F3" s="2483"/>
      <c r="G3" s="2480" t="s">
        <v>221</v>
      </c>
      <c r="H3" s="2481"/>
      <c r="I3" s="2482" t="s">
        <v>222</v>
      </c>
      <c r="J3" s="2483"/>
      <c r="K3" s="2480" t="s">
        <v>96</v>
      </c>
      <c r="L3" s="2481"/>
      <c r="M3" s="2484" t="s">
        <v>825</v>
      </c>
      <c r="N3" s="2485"/>
    </row>
    <row r="4" spans="1:14" s="42" customFormat="1" ht="24.75" customHeight="1" thickBot="1">
      <c r="A4" s="2491"/>
      <c r="B4" s="2492"/>
      <c r="C4" s="1037" t="s">
        <v>851</v>
      </c>
      <c r="D4" s="381" t="s">
        <v>223</v>
      </c>
      <c r="E4" s="1037" t="s">
        <v>851</v>
      </c>
      <c r="F4" s="381" t="s">
        <v>223</v>
      </c>
      <c r="G4" s="1037" t="s">
        <v>851</v>
      </c>
      <c r="H4" s="382" t="s">
        <v>223</v>
      </c>
      <c r="I4" s="1037" t="s">
        <v>851</v>
      </c>
      <c r="J4" s="381" t="s">
        <v>223</v>
      </c>
      <c r="K4" s="1037" t="s">
        <v>851</v>
      </c>
      <c r="L4" s="382" t="s">
        <v>223</v>
      </c>
      <c r="M4" s="1038" t="s">
        <v>851</v>
      </c>
      <c r="N4" s="430" t="s">
        <v>223</v>
      </c>
    </row>
    <row r="5" spans="1:14" s="42" customFormat="1" ht="25.5" customHeight="1" thickBot="1">
      <c r="A5" s="2234" t="s">
        <v>224</v>
      </c>
      <c r="B5" s="2235"/>
      <c r="C5" s="1407">
        <f aca="true" t="shared" si="0" ref="C5:N5">SUM(C11+C18+C28)</f>
        <v>12</v>
      </c>
      <c r="D5" s="1408">
        <f t="shared" si="0"/>
        <v>219</v>
      </c>
      <c r="E5" s="1407">
        <f t="shared" si="0"/>
        <v>8</v>
      </c>
      <c r="F5" s="1408">
        <f>SUM(F11+F18+F28)</f>
        <v>327</v>
      </c>
      <c r="G5" s="1407">
        <f t="shared" si="0"/>
        <v>252</v>
      </c>
      <c r="H5" s="1408">
        <f>SUM(H11+H18+H28)</f>
        <v>53626</v>
      </c>
      <c r="I5" s="1407">
        <f>SUM(I11+I18+I28)</f>
        <v>119</v>
      </c>
      <c r="J5" s="1408">
        <f t="shared" si="0"/>
        <v>31821</v>
      </c>
      <c r="K5" s="678">
        <f>SUM(K11+K18+K28)</f>
        <v>391</v>
      </c>
      <c r="L5" s="679">
        <f>SUM(L11+L18+L28)</f>
        <v>85993</v>
      </c>
      <c r="M5" s="898">
        <f>SUM(M11+M18+M28)</f>
        <v>43</v>
      </c>
      <c r="N5" s="899">
        <f t="shared" si="0"/>
        <v>1203</v>
      </c>
    </row>
    <row r="6" spans="1:14" s="42" customFormat="1" ht="25.5" customHeight="1">
      <c r="A6" s="2231" t="s">
        <v>201</v>
      </c>
      <c r="B6" s="1206" t="s">
        <v>93</v>
      </c>
      <c r="C6" s="1409"/>
      <c r="D6" s="1410"/>
      <c r="E6" s="1409">
        <v>1</v>
      </c>
      <c r="F6" s="1410">
        <v>36</v>
      </c>
      <c r="G6" s="1411">
        <v>15</v>
      </c>
      <c r="H6" s="1412">
        <v>4750</v>
      </c>
      <c r="I6" s="1409">
        <v>10</v>
      </c>
      <c r="J6" s="1410">
        <v>3033</v>
      </c>
      <c r="K6" s="681">
        <f aca="true" t="shared" si="1" ref="K6:L10">C6+E6+G6+I6</f>
        <v>26</v>
      </c>
      <c r="L6" s="682">
        <f t="shared" si="1"/>
        <v>7819</v>
      </c>
      <c r="M6" s="1138">
        <v>1</v>
      </c>
      <c r="N6" s="680">
        <v>30</v>
      </c>
    </row>
    <row r="7" spans="1:14" s="42" customFormat="1" ht="25.5" customHeight="1">
      <c r="A7" s="2232"/>
      <c r="B7" s="1207" t="s">
        <v>97</v>
      </c>
      <c r="C7" s="1413"/>
      <c r="D7" s="1414"/>
      <c r="E7" s="1413"/>
      <c r="F7" s="1414"/>
      <c r="G7" s="1415">
        <v>25</v>
      </c>
      <c r="H7" s="1416">
        <v>4463</v>
      </c>
      <c r="I7" s="1413">
        <v>10</v>
      </c>
      <c r="J7" s="1414">
        <v>2718</v>
      </c>
      <c r="K7" s="684">
        <f t="shared" si="1"/>
        <v>35</v>
      </c>
      <c r="L7" s="682">
        <f t="shared" si="1"/>
        <v>7181</v>
      </c>
      <c r="M7" s="685">
        <v>3</v>
      </c>
      <c r="N7" s="683">
        <v>86</v>
      </c>
    </row>
    <row r="8" spans="1:14" s="42" customFormat="1" ht="25.5" customHeight="1">
      <c r="A8" s="2232"/>
      <c r="B8" s="1207" t="s">
        <v>39</v>
      </c>
      <c r="C8" s="1417"/>
      <c r="D8" s="1418"/>
      <c r="E8" s="1417">
        <v>1</v>
      </c>
      <c r="F8" s="1418">
        <v>73</v>
      </c>
      <c r="G8" s="1419">
        <v>18</v>
      </c>
      <c r="H8" s="1420">
        <v>3378</v>
      </c>
      <c r="I8" s="1417">
        <v>6</v>
      </c>
      <c r="J8" s="1418">
        <v>2125</v>
      </c>
      <c r="K8" s="687">
        <f t="shared" si="1"/>
        <v>25</v>
      </c>
      <c r="L8" s="682">
        <f t="shared" si="1"/>
        <v>5576</v>
      </c>
      <c r="M8" s="688">
        <v>4</v>
      </c>
      <c r="N8" s="686">
        <v>128</v>
      </c>
    </row>
    <row r="9" spans="1:14" s="42" customFormat="1" ht="25.5" customHeight="1">
      <c r="A9" s="2232"/>
      <c r="B9" s="1208" t="s">
        <v>100</v>
      </c>
      <c r="C9" s="1413"/>
      <c r="D9" s="1414"/>
      <c r="E9" s="1413">
        <v>1</v>
      </c>
      <c r="F9" s="1414">
        <v>5</v>
      </c>
      <c r="G9" s="1413">
        <v>25</v>
      </c>
      <c r="H9" s="1414">
        <v>5647</v>
      </c>
      <c r="I9" s="1413">
        <v>14</v>
      </c>
      <c r="J9" s="1414">
        <v>3410</v>
      </c>
      <c r="K9" s="689">
        <f>C9+E9+G9+I9</f>
        <v>40</v>
      </c>
      <c r="L9" s="682">
        <f t="shared" si="1"/>
        <v>9062</v>
      </c>
      <c r="M9" s="685"/>
      <c r="N9" s="683"/>
    </row>
    <row r="10" spans="1:14" s="42" customFormat="1" ht="25.5" customHeight="1" thickBot="1">
      <c r="A10" s="2232"/>
      <c r="B10" s="1209" t="s">
        <v>101</v>
      </c>
      <c r="C10" s="1421"/>
      <c r="D10" s="1422"/>
      <c r="E10" s="1421">
        <v>1</v>
      </c>
      <c r="F10" s="1422">
        <v>9</v>
      </c>
      <c r="G10" s="1421">
        <v>3</v>
      </c>
      <c r="H10" s="1422">
        <v>172</v>
      </c>
      <c r="I10" s="1421">
        <v>2</v>
      </c>
      <c r="J10" s="1422">
        <v>27</v>
      </c>
      <c r="K10" s="888">
        <f t="shared" si="1"/>
        <v>6</v>
      </c>
      <c r="L10" s="889">
        <f t="shared" si="1"/>
        <v>208</v>
      </c>
      <c r="M10" s="890"/>
      <c r="N10" s="887"/>
    </row>
    <row r="11" spans="1:14" s="42" customFormat="1" ht="25.5" customHeight="1" thickBot="1" thickTop="1">
      <c r="A11" s="2233"/>
      <c r="B11" s="1130" t="s">
        <v>214</v>
      </c>
      <c r="C11" s="1423">
        <f aca="true" t="shared" si="2" ref="C11:N11">SUM(C6:C10)</f>
        <v>0</v>
      </c>
      <c r="D11" s="1424">
        <f t="shared" si="2"/>
        <v>0</v>
      </c>
      <c r="E11" s="1423">
        <f t="shared" si="2"/>
        <v>4</v>
      </c>
      <c r="F11" s="1424">
        <f>SUM(F6:F10)</f>
        <v>123</v>
      </c>
      <c r="G11" s="1423">
        <f t="shared" si="2"/>
        <v>86</v>
      </c>
      <c r="H11" s="1424">
        <f>SUM(H6:H10)</f>
        <v>18410</v>
      </c>
      <c r="I11" s="1423">
        <f t="shared" si="2"/>
        <v>42</v>
      </c>
      <c r="J11" s="1424">
        <f t="shared" si="2"/>
        <v>11313</v>
      </c>
      <c r="K11" s="691">
        <f t="shared" si="2"/>
        <v>132</v>
      </c>
      <c r="L11" s="692">
        <f>SUM(L6:L10)</f>
        <v>29846</v>
      </c>
      <c r="M11" s="698">
        <f t="shared" si="2"/>
        <v>8</v>
      </c>
      <c r="N11" s="699">
        <f t="shared" si="2"/>
        <v>244</v>
      </c>
    </row>
    <row r="12" spans="1:14" s="42" customFormat="1" ht="25.5" customHeight="1">
      <c r="A12" s="2228" t="s">
        <v>206</v>
      </c>
      <c r="B12" s="1210" t="s">
        <v>103</v>
      </c>
      <c r="C12" s="1409"/>
      <c r="D12" s="1410"/>
      <c r="E12" s="1409">
        <v>2</v>
      </c>
      <c r="F12" s="1410">
        <v>102</v>
      </c>
      <c r="G12" s="1409">
        <v>52</v>
      </c>
      <c r="H12" s="1410">
        <v>21600</v>
      </c>
      <c r="I12" s="1409">
        <v>29</v>
      </c>
      <c r="J12" s="1410">
        <v>12151</v>
      </c>
      <c r="K12" s="681">
        <f aca="true" t="shared" si="3" ref="K12:K17">C12+E12+G12+I12</f>
        <v>83</v>
      </c>
      <c r="L12" s="682">
        <f aca="true" t="shared" si="4" ref="L12:L17">D12+F12+H12+J12</f>
        <v>33853</v>
      </c>
      <c r="M12" s="1138">
        <v>5</v>
      </c>
      <c r="N12" s="680">
        <v>303</v>
      </c>
    </row>
    <row r="13" spans="1:14" s="42" customFormat="1" ht="25.5" customHeight="1">
      <c r="A13" s="2229"/>
      <c r="B13" s="1211" t="s">
        <v>104</v>
      </c>
      <c r="C13" s="1413"/>
      <c r="D13" s="1414"/>
      <c r="E13" s="1413"/>
      <c r="F13" s="1414"/>
      <c r="G13" s="1413">
        <v>9</v>
      </c>
      <c r="H13" s="1414">
        <v>1531</v>
      </c>
      <c r="I13" s="1413">
        <v>4</v>
      </c>
      <c r="J13" s="1414">
        <v>923</v>
      </c>
      <c r="K13" s="684">
        <f t="shared" si="3"/>
        <v>13</v>
      </c>
      <c r="L13" s="682">
        <f t="shared" si="4"/>
        <v>2454</v>
      </c>
      <c r="M13" s="685">
        <v>2</v>
      </c>
      <c r="N13" s="683">
        <v>43</v>
      </c>
    </row>
    <row r="14" spans="1:14" s="42" customFormat="1" ht="25.5" customHeight="1">
      <c r="A14" s="2229"/>
      <c r="B14" s="1211" t="s">
        <v>105</v>
      </c>
      <c r="C14" s="1413">
        <v>2</v>
      </c>
      <c r="D14" s="1414">
        <v>64</v>
      </c>
      <c r="E14" s="1413"/>
      <c r="F14" s="1414"/>
      <c r="G14" s="1413">
        <v>5</v>
      </c>
      <c r="H14" s="1414">
        <v>1367</v>
      </c>
      <c r="I14" s="1413">
        <v>2</v>
      </c>
      <c r="J14" s="1414">
        <v>885</v>
      </c>
      <c r="K14" s="687">
        <f t="shared" si="3"/>
        <v>9</v>
      </c>
      <c r="L14" s="682">
        <f t="shared" si="4"/>
        <v>2316</v>
      </c>
      <c r="M14" s="685">
        <v>5</v>
      </c>
      <c r="N14" s="683">
        <v>233</v>
      </c>
    </row>
    <row r="15" spans="1:14" s="42" customFormat="1" ht="25.5" customHeight="1">
      <c r="A15" s="2229"/>
      <c r="B15" s="1211" t="s">
        <v>42</v>
      </c>
      <c r="C15" s="1413">
        <v>8</v>
      </c>
      <c r="D15" s="1414">
        <v>135</v>
      </c>
      <c r="E15" s="1413"/>
      <c r="F15" s="1414"/>
      <c r="G15" s="1413">
        <v>1</v>
      </c>
      <c r="H15" s="1414">
        <v>122</v>
      </c>
      <c r="I15" s="1413">
        <v>2</v>
      </c>
      <c r="J15" s="1414">
        <v>146</v>
      </c>
      <c r="K15" s="689">
        <f t="shared" si="3"/>
        <v>11</v>
      </c>
      <c r="L15" s="682">
        <f t="shared" si="4"/>
        <v>403</v>
      </c>
      <c r="M15" s="685">
        <v>9</v>
      </c>
      <c r="N15" s="683">
        <v>71</v>
      </c>
    </row>
    <row r="16" spans="1:14" s="42" customFormat="1" ht="25.5" customHeight="1">
      <c r="A16" s="2229"/>
      <c r="B16" s="1211" t="s">
        <v>107</v>
      </c>
      <c r="C16" s="1413"/>
      <c r="D16" s="1414"/>
      <c r="E16" s="1413"/>
      <c r="F16" s="1414"/>
      <c r="G16" s="1413">
        <v>3</v>
      </c>
      <c r="H16" s="1414">
        <v>1366</v>
      </c>
      <c r="I16" s="1413">
        <v>3</v>
      </c>
      <c r="J16" s="1414">
        <v>826</v>
      </c>
      <c r="K16" s="690">
        <f t="shared" si="3"/>
        <v>6</v>
      </c>
      <c r="L16" s="682">
        <f t="shared" si="4"/>
        <v>2192</v>
      </c>
      <c r="M16" s="685">
        <v>2</v>
      </c>
      <c r="N16" s="683">
        <v>65</v>
      </c>
    </row>
    <row r="17" spans="1:14" s="42" customFormat="1" ht="25.5" customHeight="1" thickBot="1">
      <c r="A17" s="2229"/>
      <c r="B17" s="1212" t="s">
        <v>108</v>
      </c>
      <c r="C17" s="1421"/>
      <c r="D17" s="1422"/>
      <c r="E17" s="1421"/>
      <c r="F17" s="1422"/>
      <c r="G17" s="1421">
        <v>4</v>
      </c>
      <c r="H17" s="1422">
        <v>854</v>
      </c>
      <c r="I17" s="1421">
        <v>1</v>
      </c>
      <c r="J17" s="1422">
        <v>557</v>
      </c>
      <c r="K17" s="891">
        <f t="shared" si="3"/>
        <v>5</v>
      </c>
      <c r="L17" s="889">
        <f t="shared" si="4"/>
        <v>1411</v>
      </c>
      <c r="M17" s="890">
        <v>2</v>
      </c>
      <c r="N17" s="887">
        <v>68</v>
      </c>
    </row>
    <row r="18" spans="1:14" s="42" customFormat="1" ht="25.5" customHeight="1" thickBot="1" thickTop="1">
      <c r="A18" s="2230"/>
      <c r="B18" s="1130" t="s">
        <v>214</v>
      </c>
      <c r="C18" s="1425">
        <f aca="true" t="shared" si="5" ref="C18:N18">SUM(C12:C17)</f>
        <v>10</v>
      </c>
      <c r="D18" s="1426">
        <f t="shared" si="5"/>
        <v>199</v>
      </c>
      <c r="E18" s="1425">
        <f t="shared" si="5"/>
        <v>2</v>
      </c>
      <c r="F18" s="1426">
        <f t="shared" si="5"/>
        <v>102</v>
      </c>
      <c r="G18" s="1425">
        <f t="shared" si="5"/>
        <v>74</v>
      </c>
      <c r="H18" s="1426">
        <f>SUM(H12:H17)</f>
        <v>26840</v>
      </c>
      <c r="I18" s="1425">
        <f t="shared" si="5"/>
        <v>41</v>
      </c>
      <c r="J18" s="1426">
        <f t="shared" si="5"/>
        <v>15488</v>
      </c>
      <c r="K18" s="691">
        <f t="shared" si="5"/>
        <v>127</v>
      </c>
      <c r="L18" s="692">
        <f t="shared" si="5"/>
        <v>42629</v>
      </c>
      <c r="M18" s="693">
        <f t="shared" si="5"/>
        <v>25</v>
      </c>
      <c r="N18" s="694">
        <f t="shared" si="5"/>
        <v>783</v>
      </c>
    </row>
    <row r="19" spans="1:15" s="42" customFormat="1" ht="25.5" customHeight="1">
      <c r="A19" s="2231" t="s">
        <v>203</v>
      </c>
      <c r="B19" s="1213" t="s">
        <v>110</v>
      </c>
      <c r="C19" s="1409"/>
      <c r="D19" s="1410"/>
      <c r="E19" s="1409"/>
      <c r="F19" s="1410"/>
      <c r="G19" s="1409">
        <v>12</v>
      </c>
      <c r="H19" s="1410">
        <v>1097</v>
      </c>
      <c r="I19" s="1409">
        <v>4</v>
      </c>
      <c r="J19" s="1410">
        <v>723</v>
      </c>
      <c r="K19" s="681">
        <f aca="true" t="shared" si="6" ref="K19:K27">C19+E19+G19+I19</f>
        <v>16</v>
      </c>
      <c r="L19" s="682">
        <f aca="true" t="shared" si="7" ref="L19:L27">D19+F19+H19+J19</f>
        <v>1820</v>
      </c>
      <c r="M19" s="1138">
        <v>1</v>
      </c>
      <c r="N19" s="1139">
        <v>28</v>
      </c>
      <c r="O19" s="42" t="s">
        <v>553</v>
      </c>
    </row>
    <row r="20" spans="1:14" s="42" customFormat="1" ht="25.5" customHeight="1">
      <c r="A20" s="2232"/>
      <c r="B20" s="1211" t="s">
        <v>111</v>
      </c>
      <c r="C20" s="1413">
        <v>1</v>
      </c>
      <c r="D20" s="1414">
        <v>5</v>
      </c>
      <c r="E20" s="1413">
        <v>1</v>
      </c>
      <c r="F20" s="1414">
        <v>79</v>
      </c>
      <c r="G20" s="1413">
        <v>11</v>
      </c>
      <c r="H20" s="1414">
        <v>1639</v>
      </c>
      <c r="I20" s="1413">
        <v>7</v>
      </c>
      <c r="J20" s="1414">
        <v>994</v>
      </c>
      <c r="K20" s="684">
        <f t="shared" si="6"/>
        <v>20</v>
      </c>
      <c r="L20" s="682">
        <f t="shared" si="7"/>
        <v>2717</v>
      </c>
      <c r="M20" s="685">
        <v>2</v>
      </c>
      <c r="N20" s="695">
        <v>26</v>
      </c>
    </row>
    <row r="21" spans="1:14" s="42" customFormat="1" ht="25.5" customHeight="1">
      <c r="A21" s="2232"/>
      <c r="B21" s="1211" t="s">
        <v>112</v>
      </c>
      <c r="C21" s="1413">
        <v>1</v>
      </c>
      <c r="D21" s="1414">
        <v>15</v>
      </c>
      <c r="E21" s="1413"/>
      <c r="F21" s="1414"/>
      <c r="G21" s="1413">
        <v>11</v>
      </c>
      <c r="H21" s="1414">
        <v>1200</v>
      </c>
      <c r="I21" s="1413">
        <v>5</v>
      </c>
      <c r="J21" s="1414">
        <v>842</v>
      </c>
      <c r="K21" s="687">
        <f t="shared" si="6"/>
        <v>17</v>
      </c>
      <c r="L21" s="682">
        <f t="shared" si="7"/>
        <v>2057</v>
      </c>
      <c r="M21" s="685">
        <v>2</v>
      </c>
      <c r="N21" s="695">
        <v>43</v>
      </c>
    </row>
    <row r="22" spans="1:14" s="42" customFormat="1" ht="25.5" customHeight="1">
      <c r="A22" s="2232"/>
      <c r="B22" s="1211" t="s">
        <v>113</v>
      </c>
      <c r="C22" s="1413"/>
      <c r="D22" s="1414"/>
      <c r="E22" s="1413"/>
      <c r="F22" s="1414"/>
      <c r="G22" s="1413">
        <v>7</v>
      </c>
      <c r="H22" s="1414">
        <v>615</v>
      </c>
      <c r="I22" s="1413">
        <v>4</v>
      </c>
      <c r="J22" s="1414">
        <v>360</v>
      </c>
      <c r="K22" s="689">
        <f t="shared" si="6"/>
        <v>11</v>
      </c>
      <c r="L22" s="682">
        <f t="shared" si="7"/>
        <v>975</v>
      </c>
      <c r="M22" s="685">
        <v>2</v>
      </c>
      <c r="N22" s="695">
        <v>34</v>
      </c>
    </row>
    <row r="23" spans="1:14" s="42" customFormat="1" ht="25.5" customHeight="1">
      <c r="A23" s="2232"/>
      <c r="B23" s="1214" t="s">
        <v>114</v>
      </c>
      <c r="C23" s="1417"/>
      <c r="D23" s="1418"/>
      <c r="E23" s="1413"/>
      <c r="F23" s="1414"/>
      <c r="G23" s="1417">
        <v>5</v>
      </c>
      <c r="H23" s="1418">
        <v>237</v>
      </c>
      <c r="I23" s="1417">
        <v>3</v>
      </c>
      <c r="J23" s="1418">
        <v>159</v>
      </c>
      <c r="K23" s="690">
        <f t="shared" si="6"/>
        <v>8</v>
      </c>
      <c r="L23" s="682">
        <f t="shared" si="7"/>
        <v>396</v>
      </c>
      <c r="M23" s="688"/>
      <c r="N23" s="696"/>
    </row>
    <row r="24" spans="1:14" s="42" customFormat="1" ht="25.5" customHeight="1">
      <c r="A24" s="2232"/>
      <c r="B24" s="1211" t="s">
        <v>115</v>
      </c>
      <c r="C24" s="1413"/>
      <c r="D24" s="1414"/>
      <c r="E24" s="1413"/>
      <c r="F24" s="1414"/>
      <c r="G24" s="1413">
        <v>28</v>
      </c>
      <c r="H24" s="1414">
        <v>2554</v>
      </c>
      <c r="I24" s="1413">
        <v>6</v>
      </c>
      <c r="J24" s="1414">
        <v>1332</v>
      </c>
      <c r="K24" s="687">
        <f t="shared" si="6"/>
        <v>34</v>
      </c>
      <c r="L24" s="682">
        <f t="shared" si="7"/>
        <v>3886</v>
      </c>
      <c r="M24" s="685">
        <v>2</v>
      </c>
      <c r="N24" s="695">
        <v>22</v>
      </c>
    </row>
    <row r="25" spans="1:14" s="42" customFormat="1" ht="25.5" customHeight="1">
      <c r="A25" s="2232"/>
      <c r="B25" s="1211" t="s">
        <v>54</v>
      </c>
      <c r="C25" s="1413"/>
      <c r="D25" s="1414"/>
      <c r="E25" s="1413"/>
      <c r="F25" s="1414"/>
      <c r="G25" s="1413">
        <v>2</v>
      </c>
      <c r="H25" s="1414">
        <v>119</v>
      </c>
      <c r="I25" s="1413">
        <v>1</v>
      </c>
      <c r="J25" s="1414">
        <v>72</v>
      </c>
      <c r="K25" s="687">
        <f t="shared" si="6"/>
        <v>3</v>
      </c>
      <c r="L25" s="682">
        <f t="shared" si="7"/>
        <v>191</v>
      </c>
      <c r="M25" s="685"/>
      <c r="N25" s="695"/>
    </row>
    <row r="26" spans="1:14" s="42" customFormat="1" ht="25.5" customHeight="1">
      <c r="A26" s="2232"/>
      <c r="B26" s="1211" t="s">
        <v>116</v>
      </c>
      <c r="C26" s="1413"/>
      <c r="D26" s="1414"/>
      <c r="E26" s="1413"/>
      <c r="F26" s="1414"/>
      <c r="G26" s="1413">
        <v>6</v>
      </c>
      <c r="H26" s="1414">
        <v>310</v>
      </c>
      <c r="I26" s="1413">
        <v>2</v>
      </c>
      <c r="J26" s="1414">
        <v>193</v>
      </c>
      <c r="K26" s="687">
        <f t="shared" si="6"/>
        <v>8</v>
      </c>
      <c r="L26" s="682">
        <f t="shared" si="7"/>
        <v>503</v>
      </c>
      <c r="M26" s="685"/>
      <c r="N26" s="695"/>
    </row>
    <row r="27" spans="1:14" s="42" customFormat="1" ht="25.5" customHeight="1" thickBot="1">
      <c r="A27" s="2232"/>
      <c r="B27" s="886" t="s">
        <v>118</v>
      </c>
      <c r="C27" s="1421"/>
      <c r="D27" s="1422"/>
      <c r="E27" s="1421">
        <v>1</v>
      </c>
      <c r="F27" s="1422">
        <v>23</v>
      </c>
      <c r="G27" s="1421">
        <v>10</v>
      </c>
      <c r="H27" s="1422">
        <v>605</v>
      </c>
      <c r="I27" s="1421">
        <v>4</v>
      </c>
      <c r="J27" s="1422">
        <v>345</v>
      </c>
      <c r="K27" s="891">
        <f t="shared" si="6"/>
        <v>15</v>
      </c>
      <c r="L27" s="889">
        <f t="shared" si="7"/>
        <v>973</v>
      </c>
      <c r="M27" s="890">
        <v>1</v>
      </c>
      <c r="N27" s="1140">
        <v>23</v>
      </c>
    </row>
    <row r="28" spans="1:14" s="42" customFormat="1" ht="25.5" customHeight="1" thickBot="1" thickTop="1">
      <c r="A28" s="2233"/>
      <c r="B28" s="1130" t="s">
        <v>214</v>
      </c>
      <c r="C28" s="691">
        <f aca="true" t="shared" si="8" ref="C28:N28">SUM(C19:C27)</f>
        <v>2</v>
      </c>
      <c r="D28" s="697">
        <f t="shared" si="8"/>
        <v>20</v>
      </c>
      <c r="E28" s="691">
        <f t="shared" si="8"/>
        <v>2</v>
      </c>
      <c r="F28" s="697">
        <f t="shared" si="8"/>
        <v>102</v>
      </c>
      <c r="G28" s="691">
        <f t="shared" si="8"/>
        <v>92</v>
      </c>
      <c r="H28" s="697">
        <f>SUM(H19:H27)</f>
        <v>8376</v>
      </c>
      <c r="I28" s="691">
        <f t="shared" si="8"/>
        <v>36</v>
      </c>
      <c r="J28" s="697">
        <f t="shared" si="8"/>
        <v>5020</v>
      </c>
      <c r="K28" s="691">
        <f>SUM(K19:K27)</f>
        <v>132</v>
      </c>
      <c r="L28" s="692">
        <f>SUM(L19:L27)</f>
        <v>13518</v>
      </c>
      <c r="M28" s="698">
        <f t="shared" si="8"/>
        <v>10</v>
      </c>
      <c r="N28" s="699">
        <f t="shared" si="8"/>
        <v>176</v>
      </c>
    </row>
    <row r="29" spans="5:6" ht="14.25" thickBot="1">
      <c r="E29" s="2486"/>
      <c r="F29" s="2486"/>
    </row>
  </sheetData>
  <sheetProtection/>
  <mergeCells count="14">
    <mergeCell ref="A12:A18"/>
    <mergeCell ref="E29:F29"/>
    <mergeCell ref="A19:A28"/>
    <mergeCell ref="A1:N1"/>
    <mergeCell ref="A2:N2"/>
    <mergeCell ref="A3:B4"/>
    <mergeCell ref="C3:D3"/>
    <mergeCell ref="E3:F3"/>
    <mergeCell ref="G3:H3"/>
    <mergeCell ref="I3:J3"/>
    <mergeCell ref="K3:L3"/>
    <mergeCell ref="M3:N3"/>
    <mergeCell ref="A5:B5"/>
    <mergeCell ref="A6:A11"/>
  </mergeCells>
  <printOptions/>
  <pageMargins left="0.7086614173228347" right="0.1968503937007874" top="0.6692913385826772" bottom="0.1968503937007874" header="0.7874015748031497" footer="0.3937007874015748"/>
  <pageSetup firstPageNumber="56" useFirstPageNumber="1" horizontalDpi="600" verticalDpi="600" orientation="portrait" paperSize="9" scale="103" r:id="rId1"/>
  <headerFooter scaleWithDoc="0" alignWithMargins="0">
    <oddFooter>&amp;C&amp;12&amp;P</oddFooter>
  </headerFooter>
</worksheet>
</file>

<file path=xl/worksheets/sheet25.xml><?xml version="1.0" encoding="utf-8"?>
<worksheet xmlns="http://schemas.openxmlformats.org/spreadsheetml/2006/main" xmlns:r="http://schemas.openxmlformats.org/officeDocument/2006/relationships">
  <dimension ref="A1:P49"/>
  <sheetViews>
    <sheetView showZeros="0" view="pageBreakPreview" zoomScale="120" zoomScaleSheetLayoutView="120" zoomScalePageLayoutView="0" workbookViewId="0" topLeftCell="A1">
      <selection activeCell="G2" sqref="G2"/>
    </sheetView>
  </sheetViews>
  <sheetFormatPr defaultColWidth="9.00390625" defaultRowHeight="13.5"/>
  <cols>
    <col min="1" max="1" width="22.625" style="0" customWidth="1"/>
    <col min="2" max="3" width="11.625" style="0" customWidth="1"/>
    <col min="4" max="4" width="22.625" style="0" customWidth="1"/>
    <col min="5" max="6" width="11.625" style="0" customWidth="1"/>
  </cols>
  <sheetData>
    <row r="1" spans="1:14" s="18" customFormat="1" ht="24.75" customHeight="1">
      <c r="A1" s="759" t="s">
        <v>217</v>
      </c>
      <c r="B1" s="383"/>
      <c r="C1" s="383"/>
      <c r="D1" s="383"/>
      <c r="E1" s="383"/>
      <c r="F1" s="383"/>
      <c r="G1" s="81"/>
      <c r="H1" s="81"/>
      <c r="I1" s="81"/>
      <c r="J1" s="81"/>
      <c r="K1" s="81"/>
      <c r="L1" s="81"/>
      <c r="M1" s="81"/>
      <c r="N1" s="81"/>
    </row>
    <row r="2" spans="1:14" s="41" customFormat="1" ht="18" customHeight="1" thickBot="1">
      <c r="A2" s="384" t="s">
        <v>753</v>
      </c>
      <c r="B2" s="231"/>
      <c r="C2" s="231"/>
      <c r="D2" s="231"/>
      <c r="E2" s="231"/>
      <c r="F2" s="231"/>
      <c r="G2" s="83"/>
      <c r="H2" s="83"/>
      <c r="I2" s="83"/>
      <c r="J2" s="83"/>
      <c r="K2" s="83"/>
      <c r="L2" s="83"/>
      <c r="M2" s="83"/>
      <c r="N2" s="82"/>
    </row>
    <row r="3" spans="1:14" s="41" customFormat="1" ht="21" customHeight="1">
      <c r="A3" s="2501" t="s">
        <v>589</v>
      </c>
      <c r="B3" s="2503" t="s">
        <v>590</v>
      </c>
      <c r="C3" s="2504"/>
      <c r="D3" s="2501" t="s">
        <v>589</v>
      </c>
      <c r="E3" s="2503" t="s">
        <v>590</v>
      </c>
      <c r="F3" s="2504"/>
      <c r="G3" s="82"/>
      <c r="H3" s="82"/>
      <c r="I3" s="82"/>
      <c r="J3" s="82"/>
      <c r="K3" s="82"/>
      <c r="L3" s="82"/>
      <c r="M3" s="82"/>
      <c r="N3" s="82"/>
    </row>
    <row r="4" spans="1:14" s="41" customFormat="1" ht="21" customHeight="1" thickBot="1">
      <c r="A4" s="2502"/>
      <c r="B4" s="385" t="s">
        <v>591</v>
      </c>
      <c r="C4" s="386" t="s">
        <v>592</v>
      </c>
      <c r="D4" s="2502"/>
      <c r="E4" s="385" t="s">
        <v>593</v>
      </c>
      <c r="F4" s="386" t="s">
        <v>592</v>
      </c>
      <c r="G4" s="82"/>
      <c r="H4" s="82"/>
      <c r="I4" s="82"/>
      <c r="J4" s="82"/>
      <c r="K4" s="82"/>
      <c r="L4" s="82"/>
      <c r="M4" s="82"/>
      <c r="N4" s="82"/>
    </row>
    <row r="5" spans="1:14" s="41" customFormat="1" ht="21.75" customHeight="1">
      <c r="A5" s="1039" t="s">
        <v>594</v>
      </c>
      <c r="B5" s="2505">
        <v>548</v>
      </c>
      <c r="C5" s="2506"/>
      <c r="D5" s="1039" t="s">
        <v>595</v>
      </c>
      <c r="E5" s="702">
        <v>700</v>
      </c>
      <c r="F5" s="704"/>
      <c r="G5" s="82"/>
      <c r="H5" s="82"/>
      <c r="I5" s="82"/>
      <c r="J5" s="82"/>
      <c r="K5" s="82"/>
      <c r="L5" s="82"/>
      <c r="M5" s="82"/>
      <c r="N5" s="82"/>
    </row>
    <row r="6" spans="1:14" s="41" customFormat="1" ht="21.75" customHeight="1">
      <c r="A6" s="1040" t="s">
        <v>596</v>
      </c>
      <c r="B6" s="700">
        <v>734</v>
      </c>
      <c r="C6" s="705"/>
      <c r="D6" s="1040" t="s">
        <v>597</v>
      </c>
      <c r="E6" s="700">
        <v>141</v>
      </c>
      <c r="F6" s="705"/>
      <c r="G6" s="82"/>
      <c r="H6" s="82"/>
      <c r="I6" s="82"/>
      <c r="J6" s="82"/>
      <c r="K6" s="82"/>
      <c r="L6" s="82"/>
      <c r="M6" s="82"/>
      <c r="N6" s="82"/>
    </row>
    <row r="7" spans="1:14" s="41" customFormat="1" ht="21.75" customHeight="1">
      <c r="A7" s="1040" t="s">
        <v>598</v>
      </c>
      <c r="B7" s="700">
        <v>232</v>
      </c>
      <c r="C7" s="705"/>
      <c r="D7" s="1040" t="s">
        <v>600</v>
      </c>
      <c r="E7" s="700">
        <v>526</v>
      </c>
      <c r="F7" s="705"/>
      <c r="G7" s="82"/>
      <c r="H7" s="82"/>
      <c r="I7" s="82"/>
      <c r="J7" s="82"/>
      <c r="K7" s="82"/>
      <c r="L7" s="82"/>
      <c r="M7" s="82"/>
      <c r="N7" s="82"/>
    </row>
    <row r="8" spans="1:14" s="41" customFormat="1" ht="21.75" customHeight="1">
      <c r="A8" s="1040" t="s">
        <v>599</v>
      </c>
      <c r="B8" s="700">
        <v>718</v>
      </c>
      <c r="C8" s="705"/>
      <c r="D8" s="1040" t="s">
        <v>602</v>
      </c>
      <c r="E8" s="700">
        <v>482</v>
      </c>
      <c r="F8" s="705"/>
      <c r="G8" s="82"/>
      <c r="H8" s="82"/>
      <c r="I8" s="82"/>
      <c r="J8" s="82"/>
      <c r="K8" s="82"/>
      <c r="L8" s="82"/>
      <c r="M8" s="82"/>
      <c r="N8" s="82"/>
    </row>
    <row r="9" spans="1:14" s="41" customFormat="1" ht="21.75" customHeight="1">
      <c r="A9" s="1040" t="s">
        <v>601</v>
      </c>
      <c r="B9" s="2507">
        <v>832</v>
      </c>
      <c r="C9" s="2508"/>
      <c r="D9" s="1048" t="s">
        <v>604</v>
      </c>
      <c r="E9" s="1049">
        <v>532</v>
      </c>
      <c r="F9" s="1050"/>
      <c r="G9" s="82"/>
      <c r="H9" s="82"/>
      <c r="I9" s="82"/>
      <c r="J9" s="82"/>
      <c r="K9" s="82"/>
      <c r="L9" s="82"/>
      <c r="M9" s="82"/>
      <c r="N9" s="82"/>
    </row>
    <row r="10" spans="1:14" s="41" customFormat="1" ht="21.75" customHeight="1">
      <c r="A10" s="1040" t="s">
        <v>603</v>
      </c>
      <c r="B10" s="700">
        <v>292</v>
      </c>
      <c r="C10" s="705"/>
      <c r="D10" s="1039" t="s">
        <v>606</v>
      </c>
      <c r="E10" s="702">
        <v>22</v>
      </c>
      <c r="F10" s="704"/>
      <c r="G10" s="82"/>
      <c r="H10" s="82"/>
      <c r="I10" s="82"/>
      <c r="J10" s="82"/>
      <c r="K10" s="82"/>
      <c r="L10" s="82"/>
      <c r="M10" s="82"/>
      <c r="N10" s="82"/>
    </row>
    <row r="11" spans="1:14" s="41" customFormat="1" ht="21.75" customHeight="1">
      <c r="A11" s="1040" t="s">
        <v>605</v>
      </c>
      <c r="B11" s="700">
        <v>515</v>
      </c>
      <c r="C11" s="705"/>
      <c r="D11" s="1040" t="s">
        <v>608</v>
      </c>
      <c r="E11" s="700">
        <v>242</v>
      </c>
      <c r="F11" s="705"/>
      <c r="G11" s="82"/>
      <c r="H11" s="82"/>
      <c r="I11" s="82"/>
      <c r="J11" s="82"/>
      <c r="K11" s="82"/>
      <c r="L11" s="82"/>
      <c r="M11" s="82"/>
      <c r="N11" s="82"/>
    </row>
    <row r="12" spans="1:14" s="41" customFormat="1" ht="21.75" customHeight="1">
      <c r="A12" s="1040" t="s">
        <v>607</v>
      </c>
      <c r="B12" s="700">
        <v>385</v>
      </c>
      <c r="C12" s="705"/>
      <c r="D12" s="1040" t="s">
        <v>610</v>
      </c>
      <c r="E12" s="700">
        <v>142</v>
      </c>
      <c r="F12" s="705"/>
      <c r="G12" s="82"/>
      <c r="H12" s="82"/>
      <c r="I12" s="82"/>
      <c r="J12" s="82"/>
      <c r="K12" s="82"/>
      <c r="L12" s="82"/>
      <c r="M12" s="82"/>
      <c r="N12" s="82"/>
    </row>
    <row r="13" spans="1:14" s="41" customFormat="1" ht="21.75" customHeight="1">
      <c r="A13" s="1040" t="s">
        <v>609</v>
      </c>
      <c r="B13" s="700">
        <v>874</v>
      </c>
      <c r="C13" s="705">
        <v>46</v>
      </c>
      <c r="D13" s="1043" t="s">
        <v>612</v>
      </c>
      <c r="E13" s="701">
        <v>281</v>
      </c>
      <c r="F13" s="706"/>
      <c r="G13" s="82"/>
      <c r="H13" s="82"/>
      <c r="I13" s="82"/>
      <c r="J13" s="82"/>
      <c r="K13" s="82"/>
      <c r="L13" s="82"/>
      <c r="M13" s="82"/>
      <c r="N13" s="82"/>
    </row>
    <row r="14" spans="1:14" s="41" customFormat="1" ht="21.75" customHeight="1">
      <c r="A14" s="1040" t="s">
        <v>611</v>
      </c>
      <c r="B14" s="700">
        <v>282</v>
      </c>
      <c r="C14" s="705"/>
      <c r="D14" s="1215" t="s">
        <v>988</v>
      </c>
      <c r="E14" s="1216">
        <v>96</v>
      </c>
      <c r="F14" s="1217"/>
      <c r="G14" s="231"/>
      <c r="H14" s="231"/>
      <c r="I14" s="231"/>
      <c r="J14" s="82"/>
      <c r="K14" s="82"/>
      <c r="L14" s="82"/>
      <c r="M14" s="82"/>
      <c r="N14" s="82"/>
    </row>
    <row r="15" spans="1:14" s="41" customFormat="1" ht="21.75" customHeight="1">
      <c r="A15" s="1040" t="s">
        <v>613</v>
      </c>
      <c r="B15" s="700">
        <v>403</v>
      </c>
      <c r="C15" s="705"/>
      <c r="D15" s="1040" t="s">
        <v>614</v>
      </c>
      <c r="E15" s="2499">
        <v>557</v>
      </c>
      <c r="F15" s="2500"/>
      <c r="G15" s="82"/>
      <c r="H15" s="82"/>
      <c r="I15" s="82"/>
      <c r="J15" s="82"/>
      <c r="K15" s="82"/>
      <c r="L15" s="82"/>
      <c r="M15" s="82"/>
      <c r="N15" s="82"/>
    </row>
    <row r="16" spans="1:14" s="41" customFormat="1" ht="21.75" customHeight="1">
      <c r="A16" s="1040" t="s">
        <v>615</v>
      </c>
      <c r="B16" s="700">
        <v>237</v>
      </c>
      <c r="C16" s="705"/>
      <c r="D16" s="1040" t="s">
        <v>616</v>
      </c>
      <c r="E16" s="700">
        <v>212</v>
      </c>
      <c r="F16" s="705"/>
      <c r="G16" s="82"/>
      <c r="H16" s="82"/>
      <c r="I16" s="82"/>
      <c r="J16" s="82"/>
      <c r="K16" s="82"/>
      <c r="L16" s="82"/>
      <c r="M16" s="82"/>
      <c r="N16" s="82"/>
    </row>
    <row r="17" spans="1:14" s="41" customFormat="1" ht="21.75" customHeight="1">
      <c r="A17" s="1040" t="s">
        <v>617</v>
      </c>
      <c r="B17" s="700">
        <v>387</v>
      </c>
      <c r="C17" s="705"/>
      <c r="D17" s="1040" t="s">
        <v>618</v>
      </c>
      <c r="E17" s="700">
        <v>307</v>
      </c>
      <c r="F17" s="705"/>
      <c r="G17" s="82"/>
      <c r="H17" s="82"/>
      <c r="I17" s="82"/>
      <c r="J17" s="82"/>
      <c r="K17" s="82"/>
      <c r="L17" s="82"/>
      <c r="M17" s="82"/>
      <c r="N17" s="82"/>
    </row>
    <row r="18" spans="1:14" s="41" customFormat="1" ht="21.75" customHeight="1">
      <c r="A18" s="1048" t="s">
        <v>621</v>
      </c>
      <c r="B18" s="1049">
        <v>919</v>
      </c>
      <c r="C18" s="1050">
        <v>27</v>
      </c>
      <c r="D18" s="1040" t="s">
        <v>620</v>
      </c>
      <c r="E18" s="700">
        <v>162</v>
      </c>
      <c r="F18" s="705"/>
      <c r="G18" s="82"/>
      <c r="K18" s="82"/>
      <c r="L18" s="82"/>
      <c r="M18" s="82"/>
      <c r="N18" s="82"/>
    </row>
    <row r="19" spans="1:14" s="41" customFormat="1" ht="21.75" customHeight="1">
      <c r="A19" s="1039" t="s">
        <v>852</v>
      </c>
      <c r="B19" s="702">
        <v>108</v>
      </c>
      <c r="C19" s="704"/>
      <c r="D19" s="1218" t="s">
        <v>623</v>
      </c>
      <c r="E19" s="1219">
        <v>230</v>
      </c>
      <c r="F19" s="1220"/>
      <c r="G19" s="82"/>
      <c r="K19" s="82"/>
      <c r="L19" s="82"/>
      <c r="M19" s="82"/>
      <c r="N19" s="82"/>
    </row>
    <row r="20" spans="1:14" s="41" customFormat="1" ht="21.75" customHeight="1">
      <c r="A20" s="1040" t="s">
        <v>622</v>
      </c>
      <c r="B20" s="700">
        <v>578</v>
      </c>
      <c r="C20" s="705"/>
      <c r="D20" s="1215" t="s">
        <v>989</v>
      </c>
      <c r="E20" s="1216">
        <v>58</v>
      </c>
      <c r="F20" s="1217"/>
      <c r="G20" s="82"/>
      <c r="K20" s="82"/>
      <c r="L20" s="82"/>
      <c r="M20" s="82"/>
      <c r="N20" s="82"/>
    </row>
    <row r="21" spans="1:14" s="41" customFormat="1" ht="21.75" customHeight="1">
      <c r="A21" s="1048" t="s">
        <v>624</v>
      </c>
      <c r="B21" s="1049">
        <v>817</v>
      </c>
      <c r="C21" s="1050"/>
      <c r="D21" s="1040" t="s">
        <v>625</v>
      </c>
      <c r="E21" s="700">
        <v>192</v>
      </c>
      <c r="F21" s="705"/>
      <c r="G21" s="82"/>
      <c r="K21" s="82"/>
      <c r="L21" s="82"/>
      <c r="M21" s="82"/>
      <c r="N21" s="82"/>
    </row>
    <row r="22" spans="1:14" s="41" customFormat="1" ht="21.75" customHeight="1">
      <c r="A22" s="1039" t="s">
        <v>626</v>
      </c>
      <c r="B22" s="702">
        <v>105</v>
      </c>
      <c r="C22" s="704"/>
      <c r="D22" s="1040" t="s">
        <v>627</v>
      </c>
      <c r="E22" s="700">
        <v>850</v>
      </c>
      <c r="F22" s="705">
        <v>43</v>
      </c>
      <c r="G22" s="82"/>
      <c r="H22" s="82"/>
      <c r="I22" s="82"/>
      <c r="J22" s="82"/>
      <c r="K22" s="82"/>
      <c r="L22" s="82"/>
      <c r="M22" s="82"/>
      <c r="N22" s="82"/>
    </row>
    <row r="23" spans="1:14" s="41" customFormat="1" ht="21.75" customHeight="1">
      <c r="A23" s="1040" t="s">
        <v>628</v>
      </c>
      <c r="B23" s="700">
        <v>487</v>
      </c>
      <c r="C23" s="705"/>
      <c r="D23" s="1040" t="s">
        <v>1306</v>
      </c>
      <c r="E23" s="700">
        <v>106</v>
      </c>
      <c r="F23" s="705"/>
      <c r="G23" s="82"/>
      <c r="H23" s="82"/>
      <c r="I23" s="82"/>
      <c r="J23" s="82"/>
      <c r="K23" s="82"/>
      <c r="L23" s="82"/>
      <c r="M23" s="82"/>
      <c r="N23" s="82"/>
    </row>
    <row r="24" spans="1:14" s="41" customFormat="1" ht="21.75" customHeight="1">
      <c r="A24" s="1040" t="s">
        <v>631</v>
      </c>
      <c r="B24" s="700">
        <v>94</v>
      </c>
      <c r="C24" s="705"/>
      <c r="D24" s="1040" t="s">
        <v>630</v>
      </c>
      <c r="E24" s="700">
        <v>183</v>
      </c>
      <c r="F24" s="705"/>
      <c r="G24" s="82"/>
      <c r="H24" s="82"/>
      <c r="I24" s="82"/>
      <c r="J24" s="82"/>
      <c r="K24" s="82"/>
      <c r="L24" s="82"/>
      <c r="M24" s="82"/>
      <c r="N24" s="82"/>
    </row>
    <row r="25" spans="1:16" s="41" customFormat="1" ht="21.75" customHeight="1">
      <c r="A25" s="1040" t="s">
        <v>633</v>
      </c>
      <c r="B25" s="700">
        <v>271</v>
      </c>
      <c r="C25" s="705"/>
      <c r="D25" s="1040" t="s">
        <v>632</v>
      </c>
      <c r="E25" s="700">
        <v>346</v>
      </c>
      <c r="F25" s="705"/>
      <c r="G25" s="82"/>
      <c r="H25" s="82"/>
      <c r="I25" s="82"/>
      <c r="J25" s="82"/>
      <c r="K25" s="82"/>
      <c r="L25" s="82"/>
      <c r="M25" s="82"/>
      <c r="N25" s="82"/>
      <c r="P25" s="42"/>
    </row>
    <row r="26" spans="1:14" s="41" customFormat="1" ht="21.75" customHeight="1">
      <c r="A26" s="1040" t="s">
        <v>634</v>
      </c>
      <c r="B26" s="700">
        <v>1120</v>
      </c>
      <c r="C26" s="705"/>
      <c r="D26" s="1040" t="s">
        <v>635</v>
      </c>
      <c r="E26" s="700">
        <v>280</v>
      </c>
      <c r="F26" s="705"/>
      <c r="G26" s="82"/>
      <c r="H26" s="82"/>
      <c r="I26" s="82"/>
      <c r="J26" s="82"/>
      <c r="K26" s="82"/>
      <c r="L26" s="82"/>
      <c r="M26" s="82"/>
      <c r="N26" s="82"/>
    </row>
    <row r="27" spans="1:14" s="41" customFormat="1" ht="21.75" customHeight="1">
      <c r="A27" s="1051" t="s">
        <v>637</v>
      </c>
      <c r="B27" s="1049">
        <v>1126</v>
      </c>
      <c r="C27" s="1050">
        <v>61</v>
      </c>
      <c r="D27" s="1040" t="s">
        <v>1307</v>
      </c>
      <c r="E27" s="700">
        <v>93</v>
      </c>
      <c r="F27" s="705"/>
      <c r="G27" s="82"/>
      <c r="H27" s="82"/>
      <c r="I27" s="82"/>
      <c r="J27" s="82"/>
      <c r="K27" s="82"/>
      <c r="L27" s="82"/>
      <c r="M27" s="82"/>
      <c r="N27" s="82"/>
    </row>
    <row r="28" spans="1:14" s="41" customFormat="1" ht="21.75" customHeight="1" thickBot="1">
      <c r="A28" s="1039" t="s">
        <v>639</v>
      </c>
      <c r="B28" s="702">
        <v>124</v>
      </c>
      <c r="C28" s="704"/>
      <c r="D28" s="1043" t="s">
        <v>638</v>
      </c>
      <c r="E28" s="701">
        <v>308</v>
      </c>
      <c r="F28" s="706"/>
      <c r="G28" s="82"/>
      <c r="H28" s="82"/>
      <c r="I28" s="82"/>
      <c r="J28" s="82"/>
      <c r="K28" s="82"/>
      <c r="L28" s="82"/>
      <c r="M28" s="82"/>
      <c r="N28" s="82"/>
    </row>
    <row r="29" spans="1:14" s="41" customFormat="1" ht="21.75" customHeight="1">
      <c r="A29" s="1051" t="s">
        <v>640</v>
      </c>
      <c r="B29" s="1049">
        <v>1140</v>
      </c>
      <c r="C29" s="1050"/>
      <c r="D29" s="1044" t="s">
        <v>619</v>
      </c>
      <c r="E29" s="1045">
        <v>631</v>
      </c>
      <c r="F29" s="1046"/>
      <c r="G29" s="82"/>
      <c r="H29" s="82"/>
      <c r="I29" s="82"/>
      <c r="J29" s="82"/>
      <c r="K29" s="82"/>
      <c r="L29" s="82"/>
      <c r="M29" s="82"/>
      <c r="N29" s="82"/>
    </row>
    <row r="30" spans="1:14" s="41" customFormat="1" ht="21.75" customHeight="1">
      <c r="A30" s="1039" t="s">
        <v>641</v>
      </c>
      <c r="B30" s="702">
        <v>74</v>
      </c>
      <c r="C30" s="704"/>
      <c r="D30" s="1040" t="s">
        <v>636</v>
      </c>
      <c r="E30" s="700">
        <v>916</v>
      </c>
      <c r="F30" s="705"/>
      <c r="G30" s="82"/>
      <c r="H30" s="82"/>
      <c r="I30" s="82"/>
      <c r="J30" s="82"/>
      <c r="K30" s="82"/>
      <c r="L30" s="82"/>
      <c r="M30" s="82"/>
      <c r="N30" s="82"/>
    </row>
    <row r="31" spans="1:14" s="41" customFormat="1" ht="21.75" customHeight="1" thickBot="1">
      <c r="A31" s="1040" t="s">
        <v>642</v>
      </c>
      <c r="B31" s="700">
        <v>1129</v>
      </c>
      <c r="C31" s="705"/>
      <c r="D31" s="1047" t="s">
        <v>629</v>
      </c>
      <c r="E31" s="703">
        <v>715</v>
      </c>
      <c r="F31" s="1022"/>
      <c r="G31" s="82"/>
      <c r="H31" s="82"/>
      <c r="I31" s="82"/>
      <c r="J31" s="82"/>
      <c r="K31" s="82"/>
      <c r="L31" s="82"/>
      <c r="M31" s="82"/>
      <c r="N31" s="82"/>
    </row>
    <row r="32" spans="1:14" s="41" customFormat="1" ht="21.75" customHeight="1">
      <c r="A32" s="1041" t="s">
        <v>643</v>
      </c>
      <c r="B32" s="700">
        <v>993</v>
      </c>
      <c r="C32" s="705">
        <v>32</v>
      </c>
      <c r="D32" s="2493" t="s">
        <v>91</v>
      </c>
      <c r="E32" s="2495">
        <f>SUM(B5:C33,E5:F31)</f>
        <v>26192</v>
      </c>
      <c r="F32" s="2496"/>
      <c r="G32" s="83"/>
      <c r="H32" s="82"/>
      <c r="I32" s="82"/>
      <c r="J32" s="82"/>
      <c r="K32" s="82"/>
      <c r="L32" s="82"/>
      <c r="M32" s="82"/>
      <c r="N32" s="82"/>
    </row>
    <row r="33" spans="1:14" s="41" customFormat="1" ht="21.75" customHeight="1" thickBot="1">
      <c r="A33" s="1042" t="s">
        <v>644</v>
      </c>
      <c r="B33" s="703">
        <v>1119</v>
      </c>
      <c r="C33" s="1022">
        <v>30</v>
      </c>
      <c r="D33" s="2494"/>
      <c r="E33" s="2497"/>
      <c r="F33" s="2498"/>
      <c r="G33" s="158"/>
      <c r="H33" s="158"/>
      <c r="I33" s="158"/>
      <c r="J33" s="82"/>
      <c r="K33" s="82"/>
      <c r="L33" s="82"/>
      <c r="M33" s="82"/>
      <c r="N33" s="82"/>
    </row>
    <row r="34" s="41" customFormat="1" ht="13.5">
      <c r="G34" s="159"/>
    </row>
    <row r="35" s="41" customFormat="1" ht="13.5">
      <c r="A35" s="41" t="s">
        <v>853</v>
      </c>
    </row>
    <row r="36" s="41" customFormat="1" ht="13.5"/>
    <row r="37" s="41" customFormat="1" ht="13.5">
      <c r="G37" s="159"/>
    </row>
    <row r="38" s="41" customFormat="1" ht="13.5"/>
    <row r="39" s="41" customFormat="1" ht="13.5"/>
    <row r="40" s="41" customFormat="1" ht="13.5"/>
    <row r="41" spans="4:6" s="41" customFormat="1" ht="13.5">
      <c r="D41" s="159"/>
      <c r="F41" s="159"/>
    </row>
    <row r="42" s="41" customFormat="1" ht="13.5"/>
    <row r="43" s="41" customFormat="1" ht="13.5"/>
    <row r="44" s="41" customFormat="1" ht="13.5"/>
    <row r="45" s="41" customFormat="1" ht="13.5"/>
    <row r="46" spans="1:3" s="41" customFormat="1" ht="13.5">
      <c r="A46"/>
      <c r="B46"/>
      <c r="C46"/>
    </row>
    <row r="47" spans="1:3" s="41" customFormat="1" ht="13.5">
      <c r="A47"/>
      <c r="B47"/>
      <c r="C47"/>
    </row>
    <row r="48" spans="1:3" s="41" customFormat="1" ht="13.5">
      <c r="A48"/>
      <c r="B48"/>
      <c r="C48"/>
    </row>
    <row r="49" spans="4:6" ht="13.5">
      <c r="D49" s="41"/>
      <c r="E49" s="41"/>
      <c r="F49" s="41"/>
    </row>
  </sheetData>
  <sheetProtection/>
  <mergeCells count="9">
    <mergeCell ref="D32:D33"/>
    <mergeCell ref="E32:F33"/>
    <mergeCell ref="E15:F15"/>
    <mergeCell ref="A3:A4"/>
    <mergeCell ref="B3:C3"/>
    <mergeCell ref="D3:D4"/>
    <mergeCell ref="E3:F3"/>
    <mergeCell ref="B5:C5"/>
    <mergeCell ref="B9:C9"/>
  </mergeCells>
  <printOptions/>
  <pageMargins left="0.7086614173228347" right="0.1968503937007874" top="0.6692913385826772" bottom="0.1968503937007874" header="0.7874015748031497" footer="0.3937007874015748"/>
  <pageSetup firstPageNumber="57" useFirstPageNumber="1" horizontalDpi="600" verticalDpi="600" orientation="portrait" paperSize="9" r:id="rId2"/>
  <headerFooter scaleWithDoc="0" alignWithMargins="0">
    <oddFooter>&amp;C&amp;12&amp;P</oddFooter>
  </headerFooter>
  <drawing r:id="rId1"/>
</worksheet>
</file>

<file path=xl/worksheets/sheet26.xml><?xml version="1.0" encoding="utf-8"?>
<worksheet xmlns="http://schemas.openxmlformats.org/spreadsheetml/2006/main" xmlns:r="http://schemas.openxmlformats.org/officeDocument/2006/relationships">
  <dimension ref="A1:P45"/>
  <sheetViews>
    <sheetView showZeros="0" view="pageBreakPreview" zoomScale="140" zoomScaleSheetLayoutView="140" zoomScalePageLayoutView="0" workbookViewId="0" topLeftCell="A1">
      <selection activeCell="K13" sqref="K13"/>
    </sheetView>
  </sheetViews>
  <sheetFormatPr defaultColWidth="9.00390625" defaultRowHeight="13.5"/>
  <cols>
    <col min="1" max="1" width="35.125" style="18" customWidth="1"/>
    <col min="2" max="5" width="14.00390625" style="18" customWidth="1"/>
    <col min="6" max="16384" width="9.00390625" style="18" customWidth="1"/>
  </cols>
  <sheetData>
    <row r="1" spans="1:14" ht="24.75" customHeight="1">
      <c r="A1" s="759" t="s">
        <v>217</v>
      </c>
      <c r="B1" s="383"/>
      <c r="C1" s="383"/>
      <c r="D1" s="81"/>
      <c r="E1" s="81"/>
      <c r="F1" s="81"/>
      <c r="G1" s="81"/>
      <c r="H1" s="81"/>
      <c r="I1" s="81"/>
      <c r="J1" s="81"/>
      <c r="K1" s="81"/>
      <c r="L1" s="81"/>
      <c r="M1" s="81"/>
      <c r="N1" s="81"/>
    </row>
    <row r="2" spans="1:16" s="42" customFormat="1" ht="20.25" customHeight="1" thickBot="1">
      <c r="A2" s="374" t="s">
        <v>832</v>
      </c>
      <c r="B2" s="374"/>
      <c r="C2" s="230"/>
      <c r="D2" s="66"/>
      <c r="E2" s="66"/>
      <c r="F2" s="66"/>
      <c r="G2" s="66"/>
      <c r="H2" s="66"/>
      <c r="I2" s="66"/>
      <c r="J2" s="66"/>
      <c r="K2" s="66"/>
      <c r="L2" s="66"/>
      <c r="M2" s="66"/>
      <c r="N2" s="66"/>
      <c r="O2" s="66"/>
      <c r="P2" s="66"/>
    </row>
    <row r="3" spans="1:16" s="42" customFormat="1" ht="15" customHeight="1">
      <c r="A3" s="2525" t="s">
        <v>225</v>
      </c>
      <c r="B3" s="2394"/>
      <c r="C3" s="387" t="s">
        <v>226</v>
      </c>
      <c r="D3" s="66"/>
      <c r="E3" s="66"/>
      <c r="F3" s="66"/>
      <c r="G3" s="66"/>
      <c r="H3" s="66"/>
      <c r="I3" s="66"/>
      <c r="J3" s="66"/>
      <c r="K3" s="66"/>
      <c r="L3" s="66"/>
      <c r="M3" s="66"/>
      <c r="N3" s="66"/>
      <c r="O3" s="66"/>
      <c r="P3" s="66"/>
    </row>
    <row r="4" spans="1:16" s="42" customFormat="1" ht="15" customHeight="1">
      <c r="A4" s="2511" t="s">
        <v>238</v>
      </c>
      <c r="B4" s="2512"/>
      <c r="C4" s="892">
        <v>96</v>
      </c>
      <c r="D4" s="66"/>
      <c r="E4" s="66"/>
      <c r="F4" s="66"/>
      <c r="G4" s="66"/>
      <c r="H4" s="66"/>
      <c r="I4" s="66"/>
      <c r="J4" s="66"/>
      <c r="K4" s="66"/>
      <c r="L4" s="66"/>
      <c r="M4" s="66"/>
      <c r="N4" s="66"/>
      <c r="O4" s="66"/>
      <c r="P4" s="66"/>
    </row>
    <row r="5" spans="1:16" s="42" customFormat="1" ht="15" customHeight="1">
      <c r="A5" s="2511" t="s">
        <v>239</v>
      </c>
      <c r="B5" s="2512"/>
      <c r="C5" s="892">
        <v>75</v>
      </c>
      <c r="D5" s="66"/>
      <c r="E5" s="66"/>
      <c r="F5" s="66"/>
      <c r="G5" s="66"/>
      <c r="H5" s="66"/>
      <c r="I5" s="66"/>
      <c r="J5" s="66"/>
      <c r="K5" s="66"/>
      <c r="L5" s="66"/>
      <c r="M5" s="66"/>
      <c r="N5" s="66"/>
      <c r="O5" s="66"/>
      <c r="P5" s="66"/>
    </row>
    <row r="6" spans="1:13" s="42" customFormat="1" ht="15" customHeight="1">
      <c r="A6" s="2509" t="s">
        <v>241</v>
      </c>
      <c r="B6" s="2515"/>
      <c r="C6" s="892">
        <v>285</v>
      </c>
      <c r="D6" s="66"/>
      <c r="E6" s="66"/>
      <c r="F6" s="66"/>
      <c r="G6" s="66"/>
      <c r="H6" s="66"/>
      <c r="I6" s="66"/>
      <c r="J6" s="66"/>
      <c r="K6" s="66"/>
      <c r="L6" s="66"/>
      <c r="M6" s="66"/>
    </row>
    <row r="7" spans="1:13" s="42" customFormat="1" ht="15" customHeight="1">
      <c r="A7" s="2511" t="s">
        <v>829</v>
      </c>
      <c r="B7" s="2512"/>
      <c r="C7" s="892">
        <v>649</v>
      </c>
      <c r="D7" s="66"/>
      <c r="E7" s="66"/>
      <c r="F7" s="66"/>
      <c r="G7" s="66"/>
      <c r="H7" s="66"/>
      <c r="I7" s="66"/>
      <c r="J7" s="66"/>
      <c r="K7" s="66"/>
      <c r="L7" s="66"/>
      <c r="M7" s="66"/>
    </row>
    <row r="8" spans="1:13" s="42" customFormat="1" ht="15" customHeight="1">
      <c r="A8" s="2511" t="s">
        <v>828</v>
      </c>
      <c r="B8" s="2512"/>
      <c r="C8" s="892">
        <v>57</v>
      </c>
      <c r="D8" s="66"/>
      <c r="E8" s="66"/>
      <c r="F8" s="66"/>
      <c r="G8" s="66"/>
      <c r="H8" s="66"/>
      <c r="I8" s="66"/>
      <c r="J8" s="66"/>
      <c r="K8" s="66"/>
      <c r="L8" s="66"/>
      <c r="M8" s="66"/>
    </row>
    <row r="9" spans="1:16" s="42" customFormat="1" ht="15" customHeight="1">
      <c r="A9" s="2511" t="s">
        <v>240</v>
      </c>
      <c r="B9" s="2512"/>
      <c r="C9" s="892">
        <v>434</v>
      </c>
      <c r="D9" s="66"/>
      <c r="E9" s="66"/>
      <c r="F9" s="66"/>
      <c r="G9" s="66"/>
      <c r="H9" s="66"/>
      <c r="I9" s="66"/>
      <c r="J9" s="66"/>
      <c r="K9" s="66"/>
      <c r="L9" s="66"/>
      <c r="M9" s="66"/>
      <c r="N9" s="66"/>
      <c r="O9" s="66"/>
      <c r="P9" s="66"/>
    </row>
    <row r="10" spans="1:13" s="42" customFormat="1" ht="15" customHeight="1">
      <c r="A10" s="2509" t="s">
        <v>242</v>
      </c>
      <c r="B10" s="2515"/>
      <c r="C10" s="893">
        <v>352</v>
      </c>
      <c r="D10" s="66"/>
      <c r="E10" s="66"/>
      <c r="F10" s="66"/>
      <c r="G10" s="66"/>
      <c r="H10" s="66"/>
      <c r="I10" s="66"/>
      <c r="J10" s="66"/>
      <c r="K10" s="66"/>
      <c r="L10" s="66"/>
      <c r="M10" s="66"/>
    </row>
    <row r="11" spans="1:13" s="42" customFormat="1" ht="15" customHeight="1">
      <c r="A11" s="2511" t="s">
        <v>830</v>
      </c>
      <c r="B11" s="2516"/>
      <c r="C11" s="930">
        <v>365</v>
      </c>
      <c r="D11" s="66"/>
      <c r="E11" s="66"/>
      <c r="F11" s="66"/>
      <c r="G11" s="66"/>
      <c r="H11" s="66"/>
      <c r="I11" s="66"/>
      <c r="J11" s="66"/>
      <c r="K11" s="66"/>
      <c r="L11" s="66"/>
      <c r="M11" s="66"/>
    </row>
    <row r="12" spans="1:13" s="42" customFormat="1" ht="15" customHeight="1">
      <c r="A12" s="2509" t="s">
        <v>831</v>
      </c>
      <c r="B12" s="2510"/>
      <c r="C12" s="1317">
        <v>94</v>
      </c>
      <c r="D12" s="66"/>
      <c r="E12" s="66"/>
      <c r="F12" s="66"/>
      <c r="G12" s="66"/>
      <c r="H12" s="66"/>
      <c r="I12" s="66"/>
      <c r="J12" s="66"/>
      <c r="K12" s="66"/>
      <c r="L12" s="66"/>
      <c r="M12" s="66"/>
    </row>
    <row r="13" spans="1:13" s="42" customFormat="1" ht="15" customHeight="1" thickBot="1">
      <c r="A13" s="2521" t="s">
        <v>1308</v>
      </c>
      <c r="B13" s="2522"/>
      <c r="C13" s="1318">
        <v>63</v>
      </c>
      <c r="D13" s="66"/>
      <c r="E13" s="66"/>
      <c r="F13" s="66"/>
      <c r="G13" s="66"/>
      <c r="H13" s="66"/>
      <c r="I13" s="66"/>
      <c r="J13" s="66"/>
      <c r="K13" s="66"/>
      <c r="L13" s="66"/>
      <c r="M13" s="66"/>
    </row>
    <row r="14" spans="1:6" s="42" customFormat="1" ht="15" customHeight="1" thickBot="1" thickTop="1">
      <c r="A14" s="2526" t="s">
        <v>96</v>
      </c>
      <c r="B14" s="2527"/>
      <c r="C14" s="894">
        <f>SUM(C4:C13)</f>
        <v>2470</v>
      </c>
      <c r="E14" s="62"/>
      <c r="F14" s="62"/>
    </row>
    <row r="15" spans="1:6" s="42" customFormat="1" ht="27" customHeight="1">
      <c r="A15" s="933"/>
      <c r="B15" s="933"/>
      <c r="C15" s="934"/>
      <c r="E15" s="62"/>
      <c r="F15" s="62"/>
    </row>
    <row r="16" spans="1:14" s="42" customFormat="1" ht="22.5" customHeight="1" thickBot="1">
      <c r="A16" s="374" t="s">
        <v>833</v>
      </c>
      <c r="B16" s="374"/>
      <c r="C16" s="374"/>
      <c r="D16" s="66"/>
      <c r="E16" s="66"/>
      <c r="F16" s="66"/>
      <c r="G16" s="66"/>
      <c r="H16" s="66"/>
      <c r="I16" s="66"/>
      <c r="J16" s="66"/>
      <c r="K16" s="66"/>
      <c r="L16" s="66"/>
      <c r="M16" s="66"/>
      <c r="N16" s="66"/>
    </row>
    <row r="17" spans="1:13" s="42" customFormat="1" ht="15" customHeight="1">
      <c r="A17" s="2523" t="s">
        <v>225</v>
      </c>
      <c r="B17" s="2524"/>
      <c r="C17" s="387" t="s">
        <v>226</v>
      </c>
      <c r="D17" s="66"/>
      <c r="E17" s="66"/>
      <c r="F17" s="66"/>
      <c r="G17" s="66"/>
      <c r="H17" s="66"/>
      <c r="I17" s="66"/>
      <c r="J17" s="66"/>
      <c r="K17" s="66"/>
      <c r="L17" s="66"/>
      <c r="M17" s="66"/>
    </row>
    <row r="18" spans="1:13" s="42" customFormat="1" ht="15" customHeight="1">
      <c r="A18" s="2509" t="s">
        <v>227</v>
      </c>
      <c r="B18" s="2515"/>
      <c r="C18" s="705">
        <v>234</v>
      </c>
      <c r="D18" s="66"/>
      <c r="E18" s="66"/>
      <c r="F18" s="66"/>
      <c r="G18" s="66"/>
      <c r="H18" s="66"/>
      <c r="I18" s="66"/>
      <c r="J18" s="66"/>
      <c r="K18" s="66"/>
      <c r="L18" s="66"/>
      <c r="M18" s="66"/>
    </row>
    <row r="19" spans="1:13" s="42" customFormat="1" ht="15" customHeight="1">
      <c r="A19" s="2509" t="s">
        <v>228</v>
      </c>
      <c r="B19" s="2515"/>
      <c r="C19" s="705">
        <v>201</v>
      </c>
      <c r="D19" s="66"/>
      <c r="E19" s="66"/>
      <c r="F19" s="66"/>
      <c r="G19" s="66"/>
      <c r="H19" s="66"/>
      <c r="I19" s="66"/>
      <c r="J19" s="66"/>
      <c r="K19" s="66"/>
      <c r="L19" s="66"/>
      <c r="M19" s="66"/>
    </row>
    <row r="20" spans="1:13" s="42" customFormat="1" ht="15" customHeight="1">
      <c r="A20" s="2509" t="s">
        <v>854</v>
      </c>
      <c r="B20" s="2515"/>
      <c r="C20" s="705">
        <v>80</v>
      </c>
      <c r="D20" s="66"/>
      <c r="E20" s="66"/>
      <c r="F20" s="66"/>
      <c r="G20" s="66"/>
      <c r="H20" s="66"/>
      <c r="I20" s="66"/>
      <c r="J20" s="66"/>
      <c r="K20" s="66"/>
      <c r="L20" s="66"/>
      <c r="M20" s="66"/>
    </row>
    <row r="21" spans="1:13" s="42" customFormat="1" ht="15" customHeight="1">
      <c r="A21" s="2509" t="s">
        <v>229</v>
      </c>
      <c r="B21" s="2515"/>
      <c r="C21" s="704">
        <v>238</v>
      </c>
      <c r="D21" s="66"/>
      <c r="E21" s="66"/>
      <c r="F21" s="66"/>
      <c r="G21" s="66"/>
      <c r="H21" s="66"/>
      <c r="I21" s="66"/>
      <c r="J21" s="66"/>
      <c r="K21" s="66"/>
      <c r="L21" s="66"/>
      <c r="M21" s="66"/>
    </row>
    <row r="22" spans="1:13" s="42" customFormat="1" ht="15" customHeight="1">
      <c r="A22" s="2509" t="s">
        <v>230</v>
      </c>
      <c r="B22" s="2515"/>
      <c r="C22" s="705">
        <v>1808</v>
      </c>
      <c r="D22" s="66"/>
      <c r="E22" s="66"/>
      <c r="F22" s="66"/>
      <c r="G22" s="66"/>
      <c r="H22" s="66"/>
      <c r="I22" s="66"/>
      <c r="J22" s="66"/>
      <c r="K22" s="66"/>
      <c r="L22" s="66"/>
      <c r="M22" s="66"/>
    </row>
    <row r="23" spans="1:13" s="42" customFormat="1" ht="15" customHeight="1">
      <c r="A23" s="2509" t="s">
        <v>231</v>
      </c>
      <c r="B23" s="2515"/>
      <c r="C23" s="705">
        <v>346</v>
      </c>
      <c r="D23" s="66"/>
      <c r="E23" s="66"/>
      <c r="F23" s="66"/>
      <c r="G23" s="66"/>
      <c r="H23" s="66"/>
      <c r="I23" s="66"/>
      <c r="J23" s="66"/>
      <c r="K23" s="66"/>
      <c r="L23" s="66"/>
      <c r="M23" s="66"/>
    </row>
    <row r="24" spans="1:13" s="42" customFormat="1" ht="15" customHeight="1">
      <c r="A24" s="2509" t="s">
        <v>1309</v>
      </c>
      <c r="B24" s="2515"/>
      <c r="C24" s="705">
        <v>716</v>
      </c>
      <c r="D24" s="66"/>
      <c r="E24" s="66"/>
      <c r="F24" s="66"/>
      <c r="G24" s="66"/>
      <c r="H24" s="66"/>
      <c r="I24" s="66"/>
      <c r="J24" s="66"/>
      <c r="K24" s="66"/>
      <c r="L24" s="66"/>
      <c r="M24" s="66"/>
    </row>
    <row r="25" spans="1:13" s="42" customFormat="1" ht="15" customHeight="1">
      <c r="A25" s="2509" t="s">
        <v>855</v>
      </c>
      <c r="B25" s="2515"/>
      <c r="C25" s="705">
        <v>661</v>
      </c>
      <c r="D25" s="66"/>
      <c r="E25" s="66"/>
      <c r="F25" s="66"/>
      <c r="G25" s="66"/>
      <c r="H25" s="66"/>
      <c r="I25" s="66"/>
      <c r="J25" s="66"/>
      <c r="K25" s="66"/>
      <c r="L25" s="66"/>
      <c r="M25" s="66"/>
    </row>
    <row r="26" spans="1:16" s="42" customFormat="1" ht="15" customHeight="1">
      <c r="A26" s="2509" t="s">
        <v>856</v>
      </c>
      <c r="B26" s="2515"/>
      <c r="C26" s="705">
        <v>732</v>
      </c>
      <c r="D26" s="66"/>
      <c r="E26" s="66"/>
      <c r="F26" s="66"/>
      <c r="G26" s="66"/>
      <c r="H26" s="66"/>
      <c r="I26" s="66"/>
      <c r="J26" s="66"/>
      <c r="K26" s="66"/>
      <c r="L26" s="66"/>
      <c r="M26" s="66"/>
      <c r="N26" s="66"/>
      <c r="O26" s="66"/>
      <c r="P26" s="66"/>
    </row>
    <row r="27" spans="1:16" s="42" customFormat="1" ht="15" customHeight="1">
      <c r="A27" s="2509" t="s">
        <v>232</v>
      </c>
      <c r="B27" s="2515"/>
      <c r="C27" s="705">
        <v>976</v>
      </c>
      <c r="D27" s="66"/>
      <c r="E27" s="66"/>
      <c r="F27" s="66"/>
      <c r="G27" s="66"/>
      <c r="H27" s="66"/>
      <c r="I27" s="66"/>
      <c r="J27" s="66"/>
      <c r="K27" s="66"/>
      <c r="L27" s="66"/>
      <c r="M27" s="66"/>
      <c r="N27" s="66"/>
      <c r="O27" s="66"/>
      <c r="P27" s="66"/>
    </row>
    <row r="28" spans="1:16" s="42" customFormat="1" ht="15" customHeight="1">
      <c r="A28" s="2509" t="s">
        <v>233</v>
      </c>
      <c r="B28" s="2515"/>
      <c r="C28" s="705">
        <v>108</v>
      </c>
      <c r="D28" s="66"/>
      <c r="E28" s="66"/>
      <c r="F28" s="66"/>
      <c r="G28" s="66"/>
      <c r="H28" s="66"/>
      <c r="I28" s="66"/>
      <c r="J28" s="66"/>
      <c r="K28" s="66"/>
      <c r="L28" s="66"/>
      <c r="M28" s="66"/>
      <c r="N28" s="66"/>
      <c r="O28" s="66"/>
      <c r="P28" s="66"/>
    </row>
    <row r="29" spans="1:16" s="42" customFormat="1" ht="15" customHeight="1">
      <c r="A29" s="2509" t="s">
        <v>234</v>
      </c>
      <c r="B29" s="2515"/>
      <c r="C29" s="704">
        <v>277</v>
      </c>
      <c r="D29" s="230"/>
      <c r="E29" s="230"/>
      <c r="F29" s="230"/>
      <c r="G29" s="230"/>
      <c r="H29" s="230"/>
      <c r="I29" s="230"/>
      <c r="J29" s="66"/>
      <c r="K29" s="66"/>
      <c r="L29" s="66"/>
      <c r="M29" s="66"/>
      <c r="N29" s="66"/>
      <c r="O29" s="66"/>
      <c r="P29" s="66"/>
    </row>
    <row r="30" spans="1:16" s="42" customFormat="1" ht="15" customHeight="1">
      <c r="A30" s="2509" t="s">
        <v>235</v>
      </c>
      <c r="B30" s="2515"/>
      <c r="C30" s="705">
        <v>1861</v>
      </c>
      <c r="D30" s="66"/>
      <c r="E30" s="66"/>
      <c r="F30" s="66"/>
      <c r="G30" s="66"/>
      <c r="H30" s="66"/>
      <c r="I30" s="66"/>
      <c r="J30" s="66"/>
      <c r="K30" s="66"/>
      <c r="L30" s="66"/>
      <c r="M30" s="66"/>
      <c r="N30" s="66"/>
      <c r="O30" s="66"/>
      <c r="P30" s="66"/>
    </row>
    <row r="31" spans="1:16" s="42" customFormat="1" ht="15" customHeight="1">
      <c r="A31" s="2509" t="s">
        <v>236</v>
      </c>
      <c r="B31" s="2515"/>
      <c r="C31" s="705">
        <v>760</v>
      </c>
      <c r="D31" s="66"/>
      <c r="E31" s="66"/>
      <c r="F31" s="66"/>
      <c r="G31" s="66"/>
      <c r="H31" s="66"/>
      <c r="I31" s="66"/>
      <c r="J31" s="66"/>
      <c r="K31" s="66"/>
      <c r="L31" s="66"/>
      <c r="M31" s="66"/>
      <c r="N31" s="66"/>
      <c r="O31" s="66"/>
      <c r="P31" s="66"/>
    </row>
    <row r="32" spans="1:16" s="42" customFormat="1" ht="15" customHeight="1">
      <c r="A32" s="2509" t="s">
        <v>698</v>
      </c>
      <c r="B32" s="2515"/>
      <c r="C32" s="705">
        <v>1112</v>
      </c>
      <c r="D32" s="66"/>
      <c r="E32" s="66"/>
      <c r="F32" s="66"/>
      <c r="G32" s="66"/>
      <c r="H32" s="66"/>
      <c r="I32" s="66"/>
      <c r="J32" s="66"/>
      <c r="K32" s="66"/>
      <c r="L32" s="66"/>
      <c r="M32" s="66"/>
      <c r="N32" s="66"/>
      <c r="O32" s="66"/>
      <c r="P32" s="66"/>
    </row>
    <row r="33" spans="1:16" s="42" customFormat="1" ht="15" customHeight="1" thickBot="1">
      <c r="A33" s="2509" t="s">
        <v>237</v>
      </c>
      <c r="B33" s="2515"/>
      <c r="C33" s="706">
        <v>300</v>
      </c>
      <c r="D33" s="66"/>
      <c r="E33" s="66"/>
      <c r="F33" s="66"/>
      <c r="G33" s="66"/>
      <c r="H33" s="66"/>
      <c r="I33" s="66"/>
      <c r="J33" s="66"/>
      <c r="K33" s="66"/>
      <c r="L33" s="66"/>
      <c r="M33" s="66"/>
      <c r="N33" s="66"/>
      <c r="O33" s="66"/>
      <c r="P33" s="66"/>
    </row>
    <row r="34" spans="1:16" s="42" customFormat="1" ht="15" customHeight="1" thickBot="1" thickTop="1">
      <c r="A34" s="2513" t="s">
        <v>96</v>
      </c>
      <c r="B34" s="2514"/>
      <c r="C34" s="1319">
        <f>SUM(C18:C33)</f>
        <v>10410</v>
      </c>
      <c r="D34" s="66"/>
      <c r="E34" s="66"/>
      <c r="F34" s="66"/>
      <c r="G34" s="66"/>
      <c r="H34" s="66"/>
      <c r="I34" s="66"/>
      <c r="J34" s="66"/>
      <c r="K34" s="66"/>
      <c r="L34" s="66"/>
      <c r="M34" s="66"/>
      <c r="N34" s="66"/>
      <c r="O34" s="66"/>
      <c r="P34" s="66"/>
    </row>
    <row r="35" spans="1:6" s="42" customFormat="1" ht="27" customHeight="1">
      <c r="A35" s="388"/>
      <c r="B35" s="388"/>
      <c r="C35" s="388"/>
      <c r="E35" s="62"/>
      <c r="F35" s="62"/>
    </row>
    <row r="36" spans="1:3" s="42" customFormat="1" ht="15" customHeight="1" thickBot="1">
      <c r="A36" s="346" t="s">
        <v>749</v>
      </c>
      <c r="B36" s="346"/>
      <c r="C36" s="388"/>
    </row>
    <row r="37" spans="1:3" s="42" customFormat="1" ht="15" customHeight="1">
      <c r="A37" s="2517" t="s">
        <v>243</v>
      </c>
      <c r="B37" s="2519" t="s">
        <v>1400</v>
      </c>
      <c r="C37" s="2520"/>
    </row>
    <row r="38" spans="1:3" s="42" customFormat="1" ht="30" customHeight="1">
      <c r="A38" s="2518"/>
      <c r="B38" s="389" t="s">
        <v>244</v>
      </c>
      <c r="C38" s="390" t="s">
        <v>226</v>
      </c>
    </row>
    <row r="39" spans="1:3" s="42" customFormat="1" ht="30" customHeight="1">
      <c r="A39" s="895" t="s">
        <v>827</v>
      </c>
      <c r="B39" s="601">
        <v>391</v>
      </c>
      <c r="C39" s="602">
        <v>85993</v>
      </c>
    </row>
    <row r="40" spans="1:3" s="42" customFormat="1" ht="30" customHeight="1">
      <c r="A40" s="895" t="s">
        <v>826</v>
      </c>
      <c r="B40" s="601">
        <v>43</v>
      </c>
      <c r="C40" s="602">
        <v>1203</v>
      </c>
    </row>
    <row r="41" spans="1:3" s="42" customFormat="1" ht="30" customHeight="1">
      <c r="A41" s="895" t="s">
        <v>900</v>
      </c>
      <c r="B41" s="601">
        <v>62</v>
      </c>
      <c r="C41" s="602">
        <v>26192</v>
      </c>
    </row>
    <row r="42" spans="1:3" s="42" customFormat="1" ht="30" customHeight="1">
      <c r="A42" s="895" t="s">
        <v>245</v>
      </c>
      <c r="B42" s="601">
        <v>10</v>
      </c>
      <c r="C42" s="602">
        <f>C14</f>
        <v>2470</v>
      </c>
    </row>
    <row r="43" spans="1:3" s="42" customFormat="1" ht="30" customHeight="1" thickBot="1">
      <c r="A43" s="932" t="s">
        <v>246</v>
      </c>
      <c r="B43" s="788">
        <v>16</v>
      </c>
      <c r="C43" s="789">
        <f>C34</f>
        <v>10410</v>
      </c>
    </row>
    <row r="44" spans="1:3" s="42" customFormat="1" ht="15" thickBot="1" thickTop="1">
      <c r="A44" s="931" t="s">
        <v>96</v>
      </c>
      <c r="B44" s="658">
        <f>SUM(B39:B43)</f>
        <v>522</v>
      </c>
      <c r="C44" s="935">
        <f>SUM(C39:C43)</f>
        <v>126268</v>
      </c>
    </row>
    <row r="45" spans="1:3" ht="13.5">
      <c r="A45" s="42"/>
      <c r="B45" s="42"/>
      <c r="C45" s="42"/>
    </row>
  </sheetData>
  <sheetProtection/>
  <mergeCells count="32">
    <mergeCell ref="A6:B6"/>
    <mergeCell ref="A22:B22"/>
    <mergeCell ref="A27:B27"/>
    <mergeCell ref="A3:B3"/>
    <mergeCell ref="A4:B4"/>
    <mergeCell ref="A7:B7"/>
    <mergeCell ref="A5:B5"/>
    <mergeCell ref="A10:B10"/>
    <mergeCell ref="A8:B8"/>
    <mergeCell ref="A14:B14"/>
    <mergeCell ref="A13:B13"/>
    <mergeCell ref="A19:B19"/>
    <mergeCell ref="A20:B20"/>
    <mergeCell ref="A30:B30"/>
    <mergeCell ref="A24:B24"/>
    <mergeCell ref="A17:B17"/>
    <mergeCell ref="A37:A38"/>
    <mergeCell ref="B37:C37"/>
    <mergeCell ref="A31:B31"/>
    <mergeCell ref="A26:B26"/>
    <mergeCell ref="A23:B23"/>
    <mergeCell ref="A25:B25"/>
    <mergeCell ref="A12:B12"/>
    <mergeCell ref="A9:B9"/>
    <mergeCell ref="A34:B34"/>
    <mergeCell ref="A32:B32"/>
    <mergeCell ref="A33:B33"/>
    <mergeCell ref="A18:B18"/>
    <mergeCell ref="A11:B11"/>
    <mergeCell ref="A21:B21"/>
    <mergeCell ref="A28:B28"/>
    <mergeCell ref="A29:B29"/>
  </mergeCells>
  <printOptions/>
  <pageMargins left="1.4960629921259843" right="0.1968503937007874" top="0.6692913385826772" bottom="0.1968503937007874" header="0.7874015748031497" footer="0.3937007874015748"/>
  <pageSetup firstPageNumber="58" useFirstPageNumber="1" horizontalDpi="600" verticalDpi="600" orientation="portrait" paperSize="9" r:id="rId1"/>
  <headerFooter scaleWithDoc="0" alignWithMargins="0">
    <oddFooter>&amp;C&amp;12&amp;P</oddFooter>
  </headerFooter>
</worksheet>
</file>

<file path=xl/worksheets/sheet27.xml><?xml version="1.0" encoding="utf-8"?>
<worksheet xmlns="http://schemas.openxmlformats.org/spreadsheetml/2006/main" xmlns:r="http://schemas.openxmlformats.org/officeDocument/2006/relationships">
  <dimension ref="A1:J27"/>
  <sheetViews>
    <sheetView view="pageBreakPreview" zoomScale="75" zoomScaleNormal="75" zoomScaleSheetLayoutView="75" zoomScalePageLayoutView="0" workbookViewId="0" topLeftCell="A1">
      <selection activeCell="K13" sqref="K13"/>
    </sheetView>
  </sheetViews>
  <sheetFormatPr defaultColWidth="9.00390625" defaultRowHeight="13.5"/>
  <cols>
    <col min="1" max="1" width="3.125" style="42" customWidth="1"/>
    <col min="2" max="2" width="11.125" style="42" customWidth="1"/>
    <col min="3" max="3" width="7.625" style="42" customWidth="1"/>
    <col min="4" max="4" width="9.125" style="42" customWidth="1"/>
    <col min="5" max="5" width="50.00390625" style="42" customWidth="1"/>
    <col min="6" max="16384" width="9.00390625" style="42" customWidth="1"/>
  </cols>
  <sheetData>
    <row r="1" spans="1:10" ht="28.5" customHeight="1">
      <c r="A1" s="2429" t="s">
        <v>215</v>
      </c>
      <c r="B1" s="2430"/>
      <c r="C1" s="2532" t="s">
        <v>834</v>
      </c>
      <c r="D1" s="2532" t="s">
        <v>835</v>
      </c>
      <c r="E1" s="2437" t="s">
        <v>210</v>
      </c>
      <c r="F1" s="66"/>
      <c r="G1" s="66"/>
      <c r="H1" s="66"/>
      <c r="I1" s="66"/>
      <c r="J1" s="66"/>
    </row>
    <row r="2" spans="1:10" ht="28.5" customHeight="1" thickBot="1">
      <c r="A2" s="2431"/>
      <c r="B2" s="2432"/>
      <c r="C2" s="2533"/>
      <c r="D2" s="2533"/>
      <c r="E2" s="2438"/>
      <c r="F2" s="66"/>
      <c r="G2" s="66"/>
      <c r="H2" s="66"/>
      <c r="I2" s="66"/>
      <c r="J2" s="66"/>
    </row>
    <row r="3" spans="1:10" ht="27.75" customHeight="1" thickBot="1">
      <c r="A3" s="2528" t="s">
        <v>191</v>
      </c>
      <c r="B3" s="2529"/>
      <c r="C3" s="1458" t="s">
        <v>1423</v>
      </c>
      <c r="D3" s="1458" t="s">
        <v>1424</v>
      </c>
      <c r="E3" s="1459"/>
      <c r="F3" s="66"/>
      <c r="G3" s="66"/>
      <c r="H3" s="66"/>
      <c r="I3" s="66"/>
      <c r="J3" s="66"/>
    </row>
    <row r="4" spans="1:10" ht="27.75" customHeight="1">
      <c r="A4" s="2530" t="s">
        <v>213</v>
      </c>
      <c r="B4" s="1201" t="s">
        <v>93</v>
      </c>
      <c r="C4" s="1460">
        <v>11</v>
      </c>
      <c r="D4" s="1460">
        <v>233</v>
      </c>
      <c r="E4" s="1461" t="s">
        <v>1401</v>
      </c>
      <c r="F4" s="79"/>
      <c r="G4" s="79"/>
      <c r="H4" s="79"/>
      <c r="I4" s="66"/>
      <c r="J4" s="66"/>
    </row>
    <row r="5" spans="1:10" ht="27.75" customHeight="1">
      <c r="A5" s="1571"/>
      <c r="B5" s="1202" t="s">
        <v>97</v>
      </c>
      <c r="C5" s="1462" t="s">
        <v>1414</v>
      </c>
      <c r="D5" s="1462" t="s">
        <v>1403</v>
      </c>
      <c r="E5" s="1463" t="s">
        <v>1402</v>
      </c>
      <c r="F5" s="202"/>
      <c r="G5" s="79"/>
      <c r="H5" s="79"/>
      <c r="I5" s="66"/>
      <c r="J5" s="66"/>
    </row>
    <row r="6" spans="1:10" ht="27.75" customHeight="1">
      <c r="A6" s="1571"/>
      <c r="B6" s="1202" t="s">
        <v>39</v>
      </c>
      <c r="C6" s="1464">
        <v>4</v>
      </c>
      <c r="D6" s="1464">
        <v>241</v>
      </c>
      <c r="E6" s="1463" t="s">
        <v>1385</v>
      </c>
      <c r="F6" s="203"/>
      <c r="G6" s="79"/>
      <c r="H6" s="79"/>
      <c r="I6" s="66"/>
      <c r="J6" s="66"/>
    </row>
    <row r="7" spans="1:10" ht="27.75" customHeight="1">
      <c r="A7" s="1571"/>
      <c r="B7" s="1203" t="s">
        <v>100</v>
      </c>
      <c r="C7" s="1465">
        <v>4</v>
      </c>
      <c r="D7" s="1465">
        <v>55</v>
      </c>
      <c r="E7" s="1466" t="s">
        <v>1363</v>
      </c>
      <c r="F7" s="202"/>
      <c r="G7" s="79"/>
      <c r="H7" s="79"/>
      <c r="I7" s="66"/>
      <c r="J7" s="66"/>
    </row>
    <row r="8" spans="1:10" ht="27.75" customHeight="1" thickBot="1">
      <c r="A8" s="1571"/>
      <c r="B8" s="1205" t="s">
        <v>101</v>
      </c>
      <c r="C8" s="1467" t="s">
        <v>1343</v>
      </c>
      <c r="D8" s="1467"/>
      <c r="E8" s="1468"/>
      <c r="F8" s="202"/>
      <c r="G8" s="79"/>
      <c r="H8" s="79"/>
      <c r="I8" s="66"/>
      <c r="J8" s="66"/>
    </row>
    <row r="9" spans="1:10" ht="27.75" customHeight="1" thickBot="1" thickTop="1">
      <c r="A9" s="1572"/>
      <c r="B9" s="409" t="s">
        <v>193</v>
      </c>
      <c r="C9" s="1469" t="s">
        <v>1416</v>
      </c>
      <c r="D9" s="1469" t="s">
        <v>1404</v>
      </c>
      <c r="E9" s="1470"/>
      <c r="F9" s="202"/>
      <c r="G9" s="79"/>
      <c r="H9" s="79"/>
      <c r="I9" s="66"/>
      <c r="J9" s="66"/>
    </row>
    <row r="10" spans="1:10" ht="27.75" customHeight="1">
      <c r="A10" s="2530" t="s">
        <v>194</v>
      </c>
      <c r="B10" s="1203" t="s">
        <v>103</v>
      </c>
      <c r="C10" s="1471" t="s">
        <v>1415</v>
      </c>
      <c r="D10" s="1471" t="s">
        <v>1405</v>
      </c>
      <c r="E10" s="1466" t="s">
        <v>1364</v>
      </c>
      <c r="F10" s="202"/>
      <c r="G10" s="79"/>
      <c r="H10" s="79"/>
      <c r="I10" s="66"/>
      <c r="J10" s="66"/>
    </row>
    <row r="11" spans="1:10" ht="27.75" customHeight="1">
      <c r="A11" s="1571"/>
      <c r="B11" s="1202" t="s">
        <v>104</v>
      </c>
      <c r="C11" s="1464">
        <v>3</v>
      </c>
      <c r="D11" s="1464">
        <v>79</v>
      </c>
      <c r="E11" s="1463" t="s">
        <v>1406</v>
      </c>
      <c r="F11" s="202"/>
      <c r="G11" s="79"/>
      <c r="H11" s="79"/>
      <c r="I11" s="66"/>
      <c r="J11" s="66"/>
    </row>
    <row r="12" spans="1:10" ht="27.75" customHeight="1">
      <c r="A12" s="1571"/>
      <c r="B12" s="1202" t="s">
        <v>105</v>
      </c>
      <c r="C12" s="1464">
        <v>1</v>
      </c>
      <c r="D12" s="1464">
        <v>33</v>
      </c>
      <c r="E12" s="1463" t="s">
        <v>1407</v>
      </c>
      <c r="F12" s="202"/>
      <c r="G12" s="79"/>
      <c r="H12" s="79"/>
      <c r="I12" s="66"/>
      <c r="J12" s="66"/>
    </row>
    <row r="13" spans="1:10" ht="27.75" customHeight="1">
      <c r="A13" s="1571"/>
      <c r="B13" s="1202" t="s">
        <v>42</v>
      </c>
      <c r="C13" s="1464" t="s">
        <v>824</v>
      </c>
      <c r="D13" s="1464"/>
      <c r="E13" s="1463"/>
      <c r="F13" s="229"/>
      <c r="G13" s="374"/>
      <c r="H13" s="374"/>
      <c r="I13" s="230"/>
      <c r="J13" s="66"/>
    </row>
    <row r="14" spans="1:10" ht="27.75" customHeight="1">
      <c r="A14" s="1571"/>
      <c r="B14" s="1202" t="s">
        <v>107</v>
      </c>
      <c r="C14" s="1462">
        <v>2</v>
      </c>
      <c r="D14" s="1464">
        <v>57</v>
      </c>
      <c r="E14" s="1463" t="s">
        <v>1408</v>
      </c>
      <c r="F14" s="202"/>
      <c r="G14" s="79"/>
      <c r="H14" s="79"/>
      <c r="I14" s="66"/>
      <c r="J14" s="66"/>
    </row>
    <row r="15" spans="1:10" ht="27.75" customHeight="1" thickBot="1">
      <c r="A15" s="1571"/>
      <c r="B15" s="1205" t="s">
        <v>108</v>
      </c>
      <c r="C15" s="1467">
        <v>2</v>
      </c>
      <c r="D15" s="1467">
        <v>25</v>
      </c>
      <c r="E15" s="1468" t="s">
        <v>1409</v>
      </c>
      <c r="F15" s="202"/>
      <c r="G15" s="79"/>
      <c r="H15" s="79"/>
      <c r="I15" s="66"/>
      <c r="J15" s="66"/>
    </row>
    <row r="16" spans="1:10" ht="27.75" customHeight="1" thickBot="1" thickTop="1">
      <c r="A16" s="1572"/>
      <c r="B16" s="409" t="s">
        <v>214</v>
      </c>
      <c r="C16" s="1469" t="s">
        <v>1417</v>
      </c>
      <c r="D16" s="1469" t="s">
        <v>1410</v>
      </c>
      <c r="E16" s="1470"/>
      <c r="F16" s="202"/>
      <c r="G16" s="79"/>
      <c r="H16" s="79"/>
      <c r="I16" s="66"/>
      <c r="J16" s="66"/>
    </row>
    <row r="17" spans="1:10" s="62" customFormat="1" ht="27.75" customHeight="1">
      <c r="A17" s="2530" t="s">
        <v>195</v>
      </c>
      <c r="B17" s="1204" t="s">
        <v>110</v>
      </c>
      <c r="C17" s="1462" t="s">
        <v>1411</v>
      </c>
      <c r="D17" s="1460" t="s">
        <v>1412</v>
      </c>
      <c r="E17" s="1461" t="s">
        <v>1413</v>
      </c>
      <c r="F17" s="202"/>
      <c r="G17" s="79"/>
      <c r="H17" s="79"/>
      <c r="I17" s="79"/>
      <c r="J17" s="79"/>
    </row>
    <row r="18" spans="1:10" s="62" customFormat="1" ht="27.75" customHeight="1">
      <c r="A18" s="1571"/>
      <c r="B18" s="1202" t="s">
        <v>111</v>
      </c>
      <c r="C18" s="1462" t="s">
        <v>1420</v>
      </c>
      <c r="D18" s="1462" t="s">
        <v>1421</v>
      </c>
      <c r="E18" s="1463" t="s">
        <v>1367</v>
      </c>
      <c r="F18" s="202"/>
      <c r="G18" s="79"/>
      <c r="H18" s="79"/>
      <c r="I18" s="79"/>
      <c r="J18" s="79"/>
    </row>
    <row r="19" spans="1:10" s="62" customFormat="1" ht="27.75" customHeight="1">
      <c r="A19" s="1571"/>
      <c r="B19" s="1202" t="s">
        <v>112</v>
      </c>
      <c r="C19" s="1464">
        <v>4</v>
      </c>
      <c r="D19" s="1464">
        <v>115</v>
      </c>
      <c r="E19" s="1463" t="s">
        <v>1418</v>
      </c>
      <c r="F19" s="202"/>
      <c r="G19" s="79"/>
      <c r="H19" s="79"/>
      <c r="I19" s="79"/>
      <c r="J19" s="79"/>
    </row>
    <row r="20" spans="1:10" s="62" customFormat="1" ht="27.75" customHeight="1">
      <c r="A20" s="1571"/>
      <c r="B20" s="1202" t="s">
        <v>113</v>
      </c>
      <c r="C20" s="1462" t="s">
        <v>1365</v>
      </c>
      <c r="D20" s="1462" t="s">
        <v>1366</v>
      </c>
      <c r="E20" s="1463" t="s">
        <v>1368</v>
      </c>
      <c r="F20" s="202"/>
      <c r="G20" s="79"/>
      <c r="H20" s="79"/>
      <c r="I20" s="79"/>
      <c r="J20" s="79"/>
    </row>
    <row r="21" spans="1:10" s="62" customFormat="1" ht="27.75" customHeight="1">
      <c r="A21" s="1571"/>
      <c r="B21" s="1202" t="s">
        <v>114</v>
      </c>
      <c r="C21" s="1464" t="s">
        <v>708</v>
      </c>
      <c r="D21" s="1464"/>
      <c r="E21" s="1463"/>
      <c r="F21" s="202"/>
      <c r="G21" s="79"/>
      <c r="H21" s="79"/>
      <c r="I21" s="79"/>
      <c r="J21" s="79"/>
    </row>
    <row r="22" spans="1:10" s="62" customFormat="1" ht="27.75" customHeight="1">
      <c r="A22" s="1571"/>
      <c r="B22" s="1203" t="s">
        <v>115</v>
      </c>
      <c r="C22" s="1471">
        <v>1</v>
      </c>
      <c r="D22" s="1471">
        <v>17</v>
      </c>
      <c r="E22" s="1463" t="s">
        <v>1419</v>
      </c>
      <c r="F22" s="202"/>
      <c r="G22" s="79"/>
      <c r="H22" s="79"/>
      <c r="I22" s="79"/>
      <c r="J22" s="79"/>
    </row>
    <row r="23" spans="1:10" s="62" customFormat="1" ht="27.75" customHeight="1">
      <c r="A23" s="1571"/>
      <c r="B23" s="425" t="s">
        <v>54</v>
      </c>
      <c r="C23" s="1472" t="s">
        <v>824</v>
      </c>
      <c r="D23" s="1464"/>
      <c r="E23" s="1463"/>
      <c r="F23" s="202"/>
      <c r="G23" s="79"/>
      <c r="H23" s="79"/>
      <c r="I23" s="79"/>
      <c r="J23" s="79"/>
    </row>
    <row r="24" spans="1:10" s="62" customFormat="1" ht="27.75" customHeight="1">
      <c r="A24" s="1571"/>
      <c r="B24" s="425" t="s">
        <v>116</v>
      </c>
      <c r="C24" s="1472" t="s">
        <v>824</v>
      </c>
      <c r="D24" s="1464"/>
      <c r="E24" s="1463"/>
      <c r="F24" s="202"/>
      <c r="G24" s="79"/>
      <c r="H24" s="79"/>
      <c r="I24" s="79"/>
      <c r="J24" s="79"/>
    </row>
    <row r="25" spans="1:10" s="62" customFormat="1" ht="27.75" customHeight="1" thickBot="1">
      <c r="A25" s="1571"/>
      <c r="B25" s="1137" t="s">
        <v>118</v>
      </c>
      <c r="C25" s="1467" t="s">
        <v>824</v>
      </c>
      <c r="D25" s="1467"/>
      <c r="E25" s="1468"/>
      <c r="F25" s="79"/>
      <c r="G25" s="79"/>
      <c r="H25" s="79"/>
      <c r="I25" s="79"/>
      <c r="J25" s="79"/>
    </row>
    <row r="26" spans="1:10" s="62" customFormat="1" ht="27.75" customHeight="1" thickBot="1" thickTop="1">
      <c r="A26" s="1572"/>
      <c r="B26" s="409" t="s">
        <v>214</v>
      </c>
      <c r="C26" s="1469" t="s">
        <v>1369</v>
      </c>
      <c r="D26" s="1469" t="s">
        <v>1422</v>
      </c>
      <c r="E26" s="1470"/>
      <c r="F26" s="79"/>
      <c r="G26" s="79"/>
      <c r="H26" s="79"/>
      <c r="I26" s="79"/>
      <c r="J26" s="79"/>
    </row>
    <row r="27" spans="1:5" ht="24" customHeight="1">
      <c r="A27" s="2531" t="s">
        <v>788</v>
      </c>
      <c r="B27" s="2531"/>
      <c r="C27" s="2531"/>
      <c r="D27" s="2531"/>
      <c r="E27" s="2531"/>
    </row>
  </sheetData>
  <sheetProtection/>
  <mergeCells count="9">
    <mergeCell ref="A3:B3"/>
    <mergeCell ref="A4:A9"/>
    <mergeCell ref="A10:A16"/>
    <mergeCell ref="A17:A26"/>
    <mergeCell ref="A27:E27"/>
    <mergeCell ref="A1:B2"/>
    <mergeCell ref="C1:C2"/>
    <mergeCell ref="D1:D2"/>
    <mergeCell ref="E1:E2"/>
  </mergeCells>
  <printOptions/>
  <pageMargins left="0.8267716535433072" right="0.1968503937007874" top="0.984251968503937" bottom="0.1968503937007874" header="0.6692913385826772" footer="0.3937007874015748"/>
  <pageSetup firstPageNumber="59" useFirstPageNumber="1" horizontalDpi="600" verticalDpi="600" orientation="portrait" paperSize="9" scale="97" r:id="rId1"/>
  <headerFooter scaleWithDoc="0" alignWithMargins="0">
    <oddHeader>&amp;L&amp;"ＭＳ Ｐゴシック,太字"20　おやじの会の状況</oddHeader>
    <oddFooter>&amp;C&amp;12&amp;P</oddFooter>
  </headerFooter>
</worksheet>
</file>

<file path=xl/worksheets/sheet28.xml><?xml version="1.0" encoding="utf-8"?>
<worksheet xmlns="http://schemas.openxmlformats.org/spreadsheetml/2006/main" xmlns:r="http://schemas.openxmlformats.org/officeDocument/2006/relationships">
  <dimension ref="A1:AA91"/>
  <sheetViews>
    <sheetView view="pageBreakPreview" zoomScaleSheetLayoutView="100" workbookViewId="0" topLeftCell="A1">
      <selection activeCell="K13" sqref="K13"/>
    </sheetView>
  </sheetViews>
  <sheetFormatPr defaultColWidth="9.00390625" defaultRowHeight="12.75" customHeight="1"/>
  <cols>
    <col min="1" max="1" width="20.00390625" style="135" customWidth="1"/>
    <col min="2" max="2" width="9.125" style="134" customWidth="1"/>
    <col min="3" max="3" width="18.875" style="135" customWidth="1"/>
    <col min="4" max="4" width="17.875" style="135" customWidth="1"/>
    <col min="5" max="5" width="7.875" style="138" bestFit="1" customWidth="1"/>
    <col min="6" max="6" width="16.25390625" style="136" customWidth="1"/>
    <col min="7" max="7" width="9.625" style="135" customWidth="1"/>
    <col min="8" max="8" width="12.625" style="135" customWidth="1"/>
    <col min="9" max="23" width="9.375" style="135" customWidth="1"/>
    <col min="24" max="16384" width="9.00390625" style="135" customWidth="1"/>
  </cols>
  <sheetData>
    <row r="1" spans="1:8" ht="12.75" customHeight="1">
      <c r="A1" s="391" t="s">
        <v>494</v>
      </c>
      <c r="B1" s="392"/>
      <c r="C1" s="228"/>
      <c r="D1" s="228"/>
      <c r="E1" s="228"/>
      <c r="F1" s="393"/>
      <c r="G1" s="228"/>
      <c r="H1" s="228"/>
    </row>
    <row r="2" spans="1:8" ht="16.5" customHeight="1" thickBot="1">
      <c r="A2" s="228" t="s">
        <v>363</v>
      </c>
      <c r="B2" s="392"/>
      <c r="C2" s="228"/>
      <c r="D2" s="228"/>
      <c r="E2" s="228"/>
      <c r="F2" s="393"/>
      <c r="G2" s="228"/>
      <c r="H2" s="228"/>
    </row>
    <row r="3" spans="1:23" ht="37.5" customHeight="1">
      <c r="A3" s="2596" t="s">
        <v>364</v>
      </c>
      <c r="B3" s="2604" t="s">
        <v>365</v>
      </c>
      <c r="C3" s="2604" t="s">
        <v>366</v>
      </c>
      <c r="D3" s="2604" t="s">
        <v>367</v>
      </c>
      <c r="E3" s="2604" t="s">
        <v>368</v>
      </c>
      <c r="F3" s="2553" t="s">
        <v>369</v>
      </c>
      <c r="G3" s="2614" t="s">
        <v>952</v>
      </c>
      <c r="H3" s="2612" t="s">
        <v>1426</v>
      </c>
      <c r="I3" s="2564" t="s">
        <v>921</v>
      </c>
      <c r="J3" s="2565"/>
      <c r="K3" s="2565"/>
      <c r="L3" s="2566"/>
      <c r="M3" s="2616" t="s">
        <v>860</v>
      </c>
      <c r="N3" s="2564" t="s">
        <v>861</v>
      </c>
      <c r="O3" s="2565"/>
      <c r="P3" s="2565"/>
      <c r="Q3" s="2565"/>
      <c r="R3" s="2565"/>
      <c r="S3" s="2565"/>
      <c r="T3" s="2565"/>
      <c r="U3" s="2565"/>
      <c r="V3" s="2566"/>
      <c r="W3" s="2610" t="s">
        <v>862</v>
      </c>
    </row>
    <row r="4" spans="1:23" ht="37.5" customHeight="1" thickBot="1">
      <c r="A4" s="2597"/>
      <c r="B4" s="2605"/>
      <c r="C4" s="2605"/>
      <c r="D4" s="2605"/>
      <c r="E4" s="2605"/>
      <c r="F4" s="2554"/>
      <c r="G4" s="2615"/>
      <c r="H4" s="2613"/>
      <c r="I4" s="1053" t="s">
        <v>863</v>
      </c>
      <c r="J4" s="1054" t="s">
        <v>864</v>
      </c>
      <c r="K4" s="1054" t="s">
        <v>865</v>
      </c>
      <c r="L4" s="1054" t="s">
        <v>866</v>
      </c>
      <c r="M4" s="2617"/>
      <c r="N4" s="1055" t="s">
        <v>873</v>
      </c>
      <c r="O4" s="1055" t="s">
        <v>874</v>
      </c>
      <c r="P4" s="1053" t="s">
        <v>867</v>
      </c>
      <c r="Q4" s="1055" t="s">
        <v>868</v>
      </c>
      <c r="R4" s="1053" t="s">
        <v>869</v>
      </c>
      <c r="S4" s="1053" t="s">
        <v>870</v>
      </c>
      <c r="T4" s="1053" t="s">
        <v>871</v>
      </c>
      <c r="U4" s="1055" t="s">
        <v>872</v>
      </c>
      <c r="V4" s="1053" t="s">
        <v>55</v>
      </c>
      <c r="W4" s="2611"/>
    </row>
    <row r="5" spans="1:23" ht="16.5" customHeight="1">
      <c r="A5" s="2618" t="s">
        <v>370</v>
      </c>
      <c r="B5" s="423" t="s">
        <v>371</v>
      </c>
      <c r="C5" s="411" t="s">
        <v>1428</v>
      </c>
      <c r="D5" s="411" t="s">
        <v>495</v>
      </c>
      <c r="E5" s="412" t="s">
        <v>496</v>
      </c>
      <c r="F5" s="2622" t="s">
        <v>1215</v>
      </c>
      <c r="G5" s="1089"/>
      <c r="H5" s="1090"/>
      <c r="I5" s="1091"/>
      <c r="J5" s="1091"/>
      <c r="K5" s="1091"/>
      <c r="L5" s="1091"/>
      <c r="M5" s="1091"/>
      <c r="N5" s="1091"/>
      <c r="O5" s="1091"/>
      <c r="P5" s="1091"/>
      <c r="Q5" s="1091"/>
      <c r="R5" s="1091"/>
      <c r="S5" s="1091"/>
      <c r="T5" s="1091"/>
      <c r="U5" s="1091"/>
      <c r="V5" s="1091"/>
      <c r="W5" s="1092"/>
    </row>
    <row r="6" spans="1:23" ht="64.5" customHeight="1">
      <c r="A6" s="2601"/>
      <c r="B6" s="413" t="s">
        <v>910</v>
      </c>
      <c r="C6" s="414" t="s">
        <v>1429</v>
      </c>
      <c r="D6" s="415" t="s">
        <v>372</v>
      </c>
      <c r="E6" s="416" t="s">
        <v>497</v>
      </c>
      <c r="F6" s="2623"/>
      <c r="G6" s="707">
        <v>11</v>
      </c>
      <c r="H6" s="1064">
        <v>116950</v>
      </c>
      <c r="I6" s="1091" t="s">
        <v>708</v>
      </c>
      <c r="J6" s="1091" t="s">
        <v>912</v>
      </c>
      <c r="K6" s="1091" t="s">
        <v>824</v>
      </c>
      <c r="L6" s="1091" t="s">
        <v>824</v>
      </c>
      <c r="M6" s="1091" t="s">
        <v>876</v>
      </c>
      <c r="N6" s="1091" t="s">
        <v>924</v>
      </c>
      <c r="O6" s="1091" t="s">
        <v>894</v>
      </c>
      <c r="P6" s="1091" t="s">
        <v>894</v>
      </c>
      <c r="Q6" s="1091" t="s">
        <v>894</v>
      </c>
      <c r="R6" s="1091" t="s">
        <v>894</v>
      </c>
      <c r="S6" s="1091" t="s">
        <v>894</v>
      </c>
      <c r="T6" s="1093" t="s">
        <v>925</v>
      </c>
      <c r="U6" s="1091" t="s">
        <v>894</v>
      </c>
      <c r="V6" s="1091"/>
      <c r="W6" s="1092"/>
    </row>
    <row r="7" spans="1:23" ht="16.5" customHeight="1">
      <c r="A7" s="2602"/>
      <c r="B7" s="417"/>
      <c r="C7" s="418"/>
      <c r="D7" s="417"/>
      <c r="E7" s="419"/>
      <c r="F7" s="420" t="s">
        <v>911</v>
      </c>
      <c r="G7" s="1058"/>
      <c r="H7" s="1094"/>
      <c r="I7" s="1095"/>
      <c r="J7" s="1095"/>
      <c r="K7" s="1095"/>
      <c r="L7" s="1095"/>
      <c r="M7" s="1095"/>
      <c r="N7" s="1095"/>
      <c r="O7" s="1095"/>
      <c r="P7" s="1095"/>
      <c r="Q7" s="1095"/>
      <c r="R7" s="1095"/>
      <c r="S7" s="1095"/>
      <c r="T7" s="1095"/>
      <c r="U7" s="1095"/>
      <c r="V7" s="1095"/>
      <c r="W7" s="1096"/>
    </row>
    <row r="8" spans="1:23" ht="16.5" customHeight="1">
      <c r="A8" s="2606" t="s">
        <v>373</v>
      </c>
      <c r="B8" s="1063" t="s">
        <v>371</v>
      </c>
      <c r="C8" s="411" t="s">
        <v>374</v>
      </c>
      <c r="D8" s="411" t="s">
        <v>498</v>
      </c>
      <c r="E8" s="412" t="s">
        <v>499</v>
      </c>
      <c r="F8" s="2598" t="s">
        <v>714</v>
      </c>
      <c r="G8" s="1076"/>
      <c r="H8" s="1069"/>
      <c r="I8" s="1097"/>
      <c r="J8" s="1097"/>
      <c r="K8" s="1097"/>
      <c r="L8" s="1097"/>
      <c r="M8" s="1097"/>
      <c r="N8" s="1097"/>
      <c r="O8" s="1097"/>
      <c r="P8" s="1097"/>
      <c r="Q8" s="1097"/>
      <c r="R8" s="1097"/>
      <c r="S8" s="1097"/>
      <c r="T8" s="1097"/>
      <c r="U8" s="1097"/>
      <c r="V8" s="2653" t="s">
        <v>1374</v>
      </c>
      <c r="W8" s="2656" t="s">
        <v>1375</v>
      </c>
    </row>
    <row r="9" spans="1:23" ht="63" customHeight="1">
      <c r="A9" s="2601"/>
      <c r="B9" s="421" t="s">
        <v>682</v>
      </c>
      <c r="C9" s="415" t="s">
        <v>1213</v>
      </c>
      <c r="D9" s="414" t="s">
        <v>681</v>
      </c>
      <c r="E9" s="416" t="s">
        <v>500</v>
      </c>
      <c r="F9" s="2599"/>
      <c r="G9" s="707">
        <v>14</v>
      </c>
      <c r="H9" s="1064">
        <v>64089</v>
      </c>
      <c r="I9" s="1091" t="s">
        <v>824</v>
      </c>
      <c r="J9" s="1093" t="s">
        <v>914</v>
      </c>
      <c r="K9" s="1091" t="s">
        <v>824</v>
      </c>
      <c r="L9" s="1093" t="s">
        <v>914</v>
      </c>
      <c r="M9" s="1091" t="s">
        <v>876</v>
      </c>
      <c r="N9" s="1093" t="s">
        <v>716</v>
      </c>
      <c r="O9" s="1091" t="s">
        <v>894</v>
      </c>
      <c r="P9" s="1091" t="s">
        <v>894</v>
      </c>
      <c r="Q9" s="1091" t="s">
        <v>894</v>
      </c>
      <c r="R9" s="1091" t="s">
        <v>894</v>
      </c>
      <c r="S9" s="1091" t="s">
        <v>894</v>
      </c>
      <c r="T9" s="1091" t="s">
        <v>824</v>
      </c>
      <c r="U9" s="1091" t="s">
        <v>943</v>
      </c>
      <c r="V9" s="2654"/>
      <c r="W9" s="2657"/>
    </row>
    <row r="10" spans="1:23" ht="16.5" customHeight="1">
      <c r="A10" s="2602"/>
      <c r="B10" s="417"/>
      <c r="C10" s="418"/>
      <c r="D10" s="422"/>
      <c r="E10" s="419"/>
      <c r="F10" s="420" t="s">
        <v>536</v>
      </c>
      <c r="G10" s="1058"/>
      <c r="H10" s="1094"/>
      <c r="I10" s="1095"/>
      <c r="J10" s="1095"/>
      <c r="K10" s="1095"/>
      <c r="L10" s="1095"/>
      <c r="M10" s="1095"/>
      <c r="N10" s="1095" t="s">
        <v>1359</v>
      </c>
      <c r="O10" s="1095"/>
      <c r="P10" s="1095"/>
      <c r="Q10" s="1095"/>
      <c r="R10" s="1095"/>
      <c r="S10" s="1095"/>
      <c r="T10" s="1269" t="s">
        <v>1214</v>
      </c>
      <c r="U10" s="1095"/>
      <c r="V10" s="2655"/>
      <c r="W10" s="2658"/>
    </row>
    <row r="11" spans="1:23" ht="16.5" customHeight="1">
      <c r="A11" s="2600" t="s">
        <v>375</v>
      </c>
      <c r="B11" s="1063" t="s">
        <v>371</v>
      </c>
      <c r="C11" s="411" t="s">
        <v>962</v>
      </c>
      <c r="D11" s="411" t="s">
        <v>501</v>
      </c>
      <c r="E11" s="412" t="s">
        <v>502</v>
      </c>
      <c r="F11" s="2603" t="s">
        <v>699</v>
      </c>
      <c r="G11" s="1076"/>
      <c r="H11" s="1064"/>
      <c r="I11" s="1097"/>
      <c r="J11" s="1097"/>
      <c r="K11" s="1097"/>
      <c r="L11" s="1097"/>
      <c r="M11" s="1097"/>
      <c r="N11" s="1097"/>
      <c r="O11" s="1097"/>
      <c r="P11" s="1097"/>
      <c r="Q11" s="1097"/>
      <c r="R11" s="1097"/>
      <c r="S11" s="1097"/>
      <c r="T11" s="1097"/>
      <c r="U11" s="1097"/>
      <c r="V11" s="2534"/>
      <c r="W11" s="1098"/>
    </row>
    <row r="12" spans="1:23" ht="51.75" customHeight="1">
      <c r="A12" s="2601"/>
      <c r="B12" s="413" t="s">
        <v>376</v>
      </c>
      <c r="C12" s="414" t="s">
        <v>963</v>
      </c>
      <c r="D12" s="415" t="s">
        <v>377</v>
      </c>
      <c r="E12" s="416" t="s">
        <v>503</v>
      </c>
      <c r="F12" s="2599"/>
      <c r="G12" s="1290">
        <v>9</v>
      </c>
      <c r="H12" s="1064">
        <v>185126</v>
      </c>
      <c r="I12" s="1091" t="s">
        <v>1427</v>
      </c>
      <c r="J12" s="1093" t="s">
        <v>966</v>
      </c>
      <c r="K12" s="1093" t="s">
        <v>966</v>
      </c>
      <c r="L12" s="1091" t="s">
        <v>967</v>
      </c>
      <c r="M12" s="1091" t="s">
        <v>876</v>
      </c>
      <c r="N12" s="1093" t="s">
        <v>716</v>
      </c>
      <c r="O12" s="1091" t="s">
        <v>716</v>
      </c>
      <c r="P12" s="1091" t="s">
        <v>716</v>
      </c>
      <c r="Q12" s="1091" t="s">
        <v>716</v>
      </c>
      <c r="R12" s="1091" t="s">
        <v>716</v>
      </c>
      <c r="S12" s="1091" t="s">
        <v>964</v>
      </c>
      <c r="T12" s="1093" t="s">
        <v>965</v>
      </c>
      <c r="U12" s="1091" t="s">
        <v>960</v>
      </c>
      <c r="V12" s="2535"/>
      <c r="W12" s="1092"/>
    </row>
    <row r="13" spans="1:23" ht="16.5" customHeight="1">
      <c r="A13" s="2602"/>
      <c r="B13" s="423"/>
      <c r="C13" s="411"/>
      <c r="D13" s="418"/>
      <c r="E13" s="419"/>
      <c r="F13" s="455" t="s">
        <v>504</v>
      </c>
      <c r="G13" s="1058"/>
      <c r="H13" s="1094"/>
      <c r="I13" s="1095"/>
      <c r="J13" s="1095"/>
      <c r="K13" s="1095"/>
      <c r="L13" s="1095"/>
      <c r="M13" s="1095"/>
      <c r="N13" s="1095"/>
      <c r="O13" s="1095"/>
      <c r="P13" s="1095"/>
      <c r="Q13" s="1095"/>
      <c r="R13" s="1095"/>
      <c r="S13" s="1095"/>
      <c r="T13" s="1095"/>
      <c r="U13" s="1095"/>
      <c r="V13" s="2536"/>
      <c r="W13" s="1096"/>
    </row>
    <row r="14" spans="1:23" ht="16.5" customHeight="1">
      <c r="A14" s="2606" t="s">
        <v>700</v>
      </c>
      <c r="B14" s="1063" t="s">
        <v>379</v>
      </c>
      <c r="C14" s="506" t="s">
        <v>885</v>
      </c>
      <c r="D14" s="458" t="s">
        <v>701</v>
      </c>
      <c r="E14" s="459" t="s">
        <v>496</v>
      </c>
      <c r="F14" s="2647" t="s">
        <v>1310</v>
      </c>
      <c r="G14" s="2639">
        <v>5</v>
      </c>
      <c r="H14" s="1064"/>
      <c r="I14" s="1097"/>
      <c r="J14" s="1097"/>
      <c r="K14" s="1097"/>
      <c r="L14" s="2547" t="s">
        <v>1305</v>
      </c>
      <c r="M14" s="1097"/>
      <c r="N14" s="1097"/>
      <c r="O14" s="1097"/>
      <c r="P14" s="1097"/>
      <c r="Q14" s="1097"/>
      <c r="R14" s="1097"/>
      <c r="S14" s="1097"/>
      <c r="T14" s="1097"/>
      <c r="U14" s="1097"/>
      <c r="V14" s="2541" t="s">
        <v>1089</v>
      </c>
      <c r="W14" s="1098"/>
    </row>
    <row r="15" spans="1:23" ht="16.5" customHeight="1">
      <c r="A15" s="2601"/>
      <c r="B15" s="423" t="s">
        <v>793</v>
      </c>
      <c r="C15" s="507" t="s">
        <v>886</v>
      </c>
      <c r="D15" s="411" t="s">
        <v>702</v>
      </c>
      <c r="E15" s="412" t="s">
        <v>722</v>
      </c>
      <c r="F15" s="2648"/>
      <c r="G15" s="2640"/>
      <c r="H15" s="1272">
        <v>25973</v>
      </c>
      <c r="I15" s="1091" t="s">
        <v>824</v>
      </c>
      <c r="J15" s="1091" t="s">
        <v>824</v>
      </c>
      <c r="K15" s="1091" t="s">
        <v>824</v>
      </c>
      <c r="L15" s="2548"/>
      <c r="M15" s="1091" t="s">
        <v>881</v>
      </c>
      <c r="N15" s="1091" t="s">
        <v>894</v>
      </c>
      <c r="O15" s="1091" t="s">
        <v>894</v>
      </c>
      <c r="P15" s="1091" t="s">
        <v>894</v>
      </c>
      <c r="Q15" s="1091" t="s">
        <v>894</v>
      </c>
      <c r="R15" s="1091" t="s">
        <v>894</v>
      </c>
      <c r="S15" s="1091" t="s">
        <v>894</v>
      </c>
      <c r="T15" s="1091" t="s">
        <v>824</v>
      </c>
      <c r="U15" s="1091" t="s">
        <v>824</v>
      </c>
      <c r="V15" s="2542"/>
      <c r="W15" s="1092"/>
    </row>
    <row r="16" spans="1:23" ht="16.5" customHeight="1">
      <c r="A16" s="2602"/>
      <c r="B16" s="417"/>
      <c r="C16" s="508"/>
      <c r="D16" s="417" t="s">
        <v>703</v>
      </c>
      <c r="E16" s="419"/>
      <c r="F16" s="2649"/>
      <c r="G16" s="2641"/>
      <c r="H16" s="1273"/>
      <c r="I16" s="1095"/>
      <c r="J16" s="1095"/>
      <c r="K16" s="1095"/>
      <c r="L16" s="2549"/>
      <c r="M16" s="1095"/>
      <c r="N16" s="1095"/>
      <c r="O16" s="1095"/>
      <c r="P16" s="1095"/>
      <c r="Q16" s="1095"/>
      <c r="R16" s="1095"/>
      <c r="S16" s="1095"/>
      <c r="T16" s="1095"/>
      <c r="U16" s="1095"/>
      <c r="V16" s="2543"/>
      <c r="W16" s="1096"/>
    </row>
    <row r="17" spans="1:23" ht="16.5" customHeight="1">
      <c r="A17" s="2606" t="s">
        <v>417</v>
      </c>
      <c r="B17" s="1063" t="s">
        <v>401</v>
      </c>
      <c r="C17" s="458" t="s">
        <v>418</v>
      </c>
      <c r="D17" s="458" t="s">
        <v>528</v>
      </c>
      <c r="E17" s="459" t="s">
        <v>496</v>
      </c>
      <c r="F17" s="460" t="s">
        <v>419</v>
      </c>
      <c r="G17" s="2569" t="s">
        <v>1311</v>
      </c>
      <c r="H17" s="1274"/>
      <c r="I17" s="1097"/>
      <c r="J17" s="1097"/>
      <c r="K17" s="1097"/>
      <c r="L17" s="1097"/>
      <c r="M17" s="1097"/>
      <c r="N17" s="1097"/>
      <c r="O17" s="1097"/>
      <c r="P17" s="1097"/>
      <c r="Q17" s="1097"/>
      <c r="R17" s="1097"/>
      <c r="S17" s="1097"/>
      <c r="T17" s="1097"/>
      <c r="U17" s="1097"/>
      <c r="V17" s="1097"/>
      <c r="W17" s="2650" t="s">
        <v>1486</v>
      </c>
    </row>
    <row r="18" spans="1:23" ht="16.5" customHeight="1">
      <c r="A18" s="2601"/>
      <c r="B18" s="423" t="s">
        <v>420</v>
      </c>
      <c r="C18" s="411" t="s">
        <v>421</v>
      </c>
      <c r="D18" s="411" t="s">
        <v>664</v>
      </c>
      <c r="E18" s="545" t="s">
        <v>529</v>
      </c>
      <c r="F18" s="460" t="s">
        <v>386</v>
      </c>
      <c r="G18" s="2659"/>
      <c r="H18" s="1272">
        <v>4379</v>
      </c>
      <c r="I18" s="1091" t="s">
        <v>824</v>
      </c>
      <c r="J18" s="1091" t="s">
        <v>824</v>
      </c>
      <c r="K18" s="1091" t="s">
        <v>824</v>
      </c>
      <c r="L18" s="1091" t="s">
        <v>824</v>
      </c>
      <c r="M18" s="1091" t="s">
        <v>876</v>
      </c>
      <c r="N18" s="1099" t="s">
        <v>708</v>
      </c>
      <c r="O18" s="1091" t="s">
        <v>708</v>
      </c>
      <c r="P18" s="1100" t="s">
        <v>930</v>
      </c>
      <c r="Q18" s="1091" t="s">
        <v>931</v>
      </c>
      <c r="R18" s="1101" t="s">
        <v>931</v>
      </c>
      <c r="S18" s="1091" t="s">
        <v>931</v>
      </c>
      <c r="T18" s="1091" t="s">
        <v>939</v>
      </c>
      <c r="U18" s="1091" t="s">
        <v>716</v>
      </c>
      <c r="V18" s="1091"/>
      <c r="W18" s="2651"/>
    </row>
    <row r="19" spans="1:23" ht="16.5" customHeight="1">
      <c r="A19" s="2602"/>
      <c r="B19" s="417"/>
      <c r="C19" s="418"/>
      <c r="D19" s="418"/>
      <c r="E19" s="419"/>
      <c r="F19" s="420" t="s">
        <v>422</v>
      </c>
      <c r="G19" s="2660"/>
      <c r="H19" s="1273"/>
      <c r="I19" s="1095"/>
      <c r="J19" s="1102"/>
      <c r="K19" s="1095"/>
      <c r="L19" s="1095"/>
      <c r="M19" s="1095"/>
      <c r="N19" s="1095"/>
      <c r="O19" s="1095"/>
      <c r="P19" s="1095"/>
      <c r="Q19" s="1095"/>
      <c r="R19" s="1095"/>
      <c r="S19" s="1095"/>
      <c r="T19" s="1095"/>
      <c r="U19" s="1269" t="s">
        <v>1214</v>
      </c>
      <c r="V19" s="1095"/>
      <c r="W19" s="2652"/>
    </row>
    <row r="20" spans="1:23" ht="16.5" customHeight="1">
      <c r="A20" s="2630" t="s">
        <v>1034</v>
      </c>
      <c r="B20" s="1063" t="s">
        <v>389</v>
      </c>
      <c r="C20" s="2550" t="s">
        <v>1035</v>
      </c>
      <c r="D20" s="458" t="s">
        <v>513</v>
      </c>
      <c r="E20" s="459" t="s">
        <v>514</v>
      </c>
      <c r="F20" s="494" t="s">
        <v>390</v>
      </c>
      <c r="G20" s="1076"/>
      <c r="H20" s="1274"/>
      <c r="I20" s="1104"/>
      <c r="J20" s="2572" t="s">
        <v>1036</v>
      </c>
      <c r="K20" s="1097"/>
      <c r="L20" s="2575" t="s">
        <v>1036</v>
      </c>
      <c r="M20" s="1097"/>
      <c r="N20" s="1097"/>
      <c r="O20" s="1097"/>
      <c r="P20" s="1097"/>
      <c r="Q20" s="1097"/>
      <c r="R20" s="1097"/>
      <c r="S20" s="1097"/>
      <c r="T20" s="1097"/>
      <c r="U20" s="1097"/>
      <c r="V20" s="2541" t="s">
        <v>1038</v>
      </c>
      <c r="W20" s="2642" t="s">
        <v>1039</v>
      </c>
    </row>
    <row r="21" spans="1:27" ht="16.5" customHeight="1">
      <c r="A21" s="2645"/>
      <c r="B21" s="423" t="s">
        <v>380</v>
      </c>
      <c r="C21" s="2551"/>
      <c r="D21" s="411" t="s">
        <v>391</v>
      </c>
      <c r="E21" s="412" t="s">
        <v>515</v>
      </c>
      <c r="F21" s="460" t="s">
        <v>392</v>
      </c>
      <c r="G21" s="707">
        <v>2</v>
      </c>
      <c r="H21" s="1272">
        <v>35613</v>
      </c>
      <c r="I21" s="1060" t="s">
        <v>824</v>
      </c>
      <c r="J21" s="2573"/>
      <c r="K21" s="1254" t="s">
        <v>1037</v>
      </c>
      <c r="L21" s="2576"/>
      <c r="M21" s="1062" t="s">
        <v>876</v>
      </c>
      <c r="N21" s="1061" t="s">
        <v>894</v>
      </c>
      <c r="O21" s="1061" t="s">
        <v>894</v>
      </c>
      <c r="P21" s="1061" t="s">
        <v>894</v>
      </c>
      <c r="Q21" s="1061" t="s">
        <v>716</v>
      </c>
      <c r="R21" s="1061" t="s">
        <v>894</v>
      </c>
      <c r="S21" s="1061" t="s">
        <v>894</v>
      </c>
      <c r="T21" s="1061" t="s">
        <v>936</v>
      </c>
      <c r="U21" s="1061" t="s">
        <v>716</v>
      </c>
      <c r="V21" s="2578"/>
      <c r="W21" s="2643"/>
      <c r="X21" s="1059"/>
      <c r="Y21" s="1059"/>
      <c r="Z21" s="1059"/>
      <c r="AA21" s="1059"/>
    </row>
    <row r="22" spans="1:23" ht="16.5" customHeight="1">
      <c r="A22" s="2646"/>
      <c r="B22" s="417"/>
      <c r="C22" s="2552"/>
      <c r="D22" s="418"/>
      <c r="E22" s="419"/>
      <c r="F22" s="455" t="s">
        <v>504</v>
      </c>
      <c r="G22" s="1058"/>
      <c r="H22" s="1273"/>
      <c r="I22" s="1102"/>
      <c r="J22" s="2574"/>
      <c r="K22" s="1095"/>
      <c r="L22" s="2577"/>
      <c r="M22" s="1095"/>
      <c r="N22" s="1095"/>
      <c r="O22" s="1095"/>
      <c r="P22" s="1095"/>
      <c r="Q22" s="1095" t="s">
        <v>932</v>
      </c>
      <c r="R22" s="1095"/>
      <c r="S22" s="1095"/>
      <c r="T22" s="1095"/>
      <c r="U22" s="1095"/>
      <c r="V22" s="2579"/>
      <c r="W22" s="2644"/>
    </row>
    <row r="23" spans="1:23" ht="16.5" customHeight="1">
      <c r="A23" s="1489"/>
      <c r="B23" s="423" t="s">
        <v>379</v>
      </c>
      <c r="C23" s="411" t="s">
        <v>794</v>
      </c>
      <c r="D23" s="411" t="s">
        <v>796</v>
      </c>
      <c r="E23" s="412" t="s">
        <v>798</v>
      </c>
      <c r="F23" s="494" t="s">
        <v>390</v>
      </c>
      <c r="G23" s="707"/>
      <c r="H23" s="1272"/>
      <c r="I23" s="1104"/>
      <c r="J23" s="1097"/>
      <c r="K23" s="1097"/>
      <c r="L23" s="1097"/>
      <c r="M23" s="1097"/>
      <c r="N23" s="1097"/>
      <c r="O23" s="1097"/>
      <c r="P23" s="1097"/>
      <c r="Q23" s="1097"/>
      <c r="R23" s="1097"/>
      <c r="S23" s="1097"/>
      <c r="T23" s="1097"/>
      <c r="U23" s="1097"/>
      <c r="V23" s="1097" t="s">
        <v>1041</v>
      </c>
      <c r="W23" s="1105"/>
    </row>
    <row r="24" spans="1:23" ht="16.5" customHeight="1">
      <c r="A24" s="1489" t="s">
        <v>792</v>
      </c>
      <c r="B24" s="423" t="s">
        <v>793</v>
      </c>
      <c r="C24" s="411" t="s">
        <v>795</v>
      </c>
      <c r="D24" s="411" t="s">
        <v>410</v>
      </c>
      <c r="E24" s="412" t="s">
        <v>799</v>
      </c>
      <c r="F24" s="460" t="s">
        <v>392</v>
      </c>
      <c r="G24" s="707">
        <v>1</v>
      </c>
      <c r="H24" s="1272">
        <v>1808</v>
      </c>
      <c r="I24" s="1099" t="s">
        <v>824</v>
      </c>
      <c r="J24" s="1091" t="s">
        <v>912</v>
      </c>
      <c r="K24" s="1091" t="s">
        <v>824</v>
      </c>
      <c r="L24" s="1091" t="s">
        <v>824</v>
      </c>
      <c r="M24" s="1091" t="s">
        <v>876</v>
      </c>
      <c r="N24" s="1091" t="s">
        <v>894</v>
      </c>
      <c r="O24" s="1091" t="s">
        <v>894</v>
      </c>
      <c r="P24" s="1091" t="s">
        <v>894</v>
      </c>
      <c r="Q24" s="1091" t="s">
        <v>894</v>
      </c>
      <c r="R24" s="1091" t="s">
        <v>894</v>
      </c>
      <c r="S24" s="1091" t="s">
        <v>708</v>
      </c>
      <c r="T24" s="1091" t="s">
        <v>944</v>
      </c>
      <c r="U24" s="1091" t="s">
        <v>824</v>
      </c>
      <c r="V24" s="1091" t="s">
        <v>1042</v>
      </c>
      <c r="W24" s="1106"/>
    </row>
    <row r="25" spans="1:23" ht="16.5" customHeight="1">
      <c r="A25" s="1490"/>
      <c r="B25" s="417"/>
      <c r="C25" s="418"/>
      <c r="D25" s="419" t="s">
        <v>797</v>
      </c>
      <c r="E25" s="419"/>
      <c r="F25" s="455" t="s">
        <v>800</v>
      </c>
      <c r="G25" s="1107" t="s">
        <v>801</v>
      </c>
      <c r="H25" s="1273"/>
      <c r="I25" s="1102"/>
      <c r="J25" s="1095"/>
      <c r="K25" s="1095"/>
      <c r="L25" s="1095"/>
      <c r="M25" s="1095"/>
      <c r="N25" s="1095"/>
      <c r="O25" s="1095"/>
      <c r="P25" s="1095"/>
      <c r="Q25" s="1095"/>
      <c r="R25" s="1095" t="s">
        <v>1040</v>
      </c>
      <c r="S25" s="1095"/>
      <c r="T25" s="1095"/>
      <c r="U25" s="1095"/>
      <c r="V25" s="1095"/>
      <c r="W25" s="1103"/>
    </row>
    <row r="26" spans="1:23" ht="16.5" customHeight="1">
      <c r="A26" s="2607" t="s">
        <v>802</v>
      </c>
      <c r="B26" s="423" t="s">
        <v>379</v>
      </c>
      <c r="C26" s="411" t="s">
        <v>803</v>
      </c>
      <c r="D26" s="411" t="s">
        <v>804</v>
      </c>
      <c r="E26" s="412" t="s">
        <v>798</v>
      </c>
      <c r="F26" s="494" t="s">
        <v>390</v>
      </c>
      <c r="G26" s="707"/>
      <c r="H26" s="1272"/>
      <c r="I26" s="1104"/>
      <c r="J26" s="1097"/>
      <c r="K26" s="1097"/>
      <c r="L26" s="1097"/>
      <c r="M26" s="1097"/>
      <c r="N26" s="1097"/>
      <c r="O26" s="1097"/>
      <c r="P26" s="1097"/>
      <c r="Q26" s="1097"/>
      <c r="R26" s="1097"/>
      <c r="S26" s="1097"/>
      <c r="T26" s="1097"/>
      <c r="U26" s="1097"/>
      <c r="V26" s="1097"/>
      <c r="W26" s="1105"/>
    </row>
    <row r="27" spans="1:23" ht="16.5" customHeight="1">
      <c r="A27" s="2608"/>
      <c r="B27" s="423" t="s">
        <v>793</v>
      </c>
      <c r="C27" s="411" t="s">
        <v>795</v>
      </c>
      <c r="D27" s="411" t="s">
        <v>805</v>
      </c>
      <c r="E27" s="412" t="s">
        <v>807</v>
      </c>
      <c r="F27" s="460" t="s">
        <v>392</v>
      </c>
      <c r="G27" s="707">
        <v>1</v>
      </c>
      <c r="H27" s="1272">
        <v>6061</v>
      </c>
      <c r="I27" s="1099" t="s">
        <v>824</v>
      </c>
      <c r="J27" s="1091" t="s">
        <v>912</v>
      </c>
      <c r="K27" s="1091" t="s">
        <v>824</v>
      </c>
      <c r="L27" s="1091" t="s">
        <v>824</v>
      </c>
      <c r="M27" s="1091" t="s">
        <v>876</v>
      </c>
      <c r="N27" s="1091" t="s">
        <v>894</v>
      </c>
      <c r="O27" s="1091" t="s">
        <v>926</v>
      </c>
      <c r="P27" s="1091" t="s">
        <v>894</v>
      </c>
      <c r="Q27" s="1091" t="s">
        <v>708</v>
      </c>
      <c r="R27" s="1091" t="s">
        <v>716</v>
      </c>
      <c r="S27" s="1091" t="s">
        <v>708</v>
      </c>
      <c r="T27" s="1091" t="s">
        <v>936</v>
      </c>
      <c r="U27" s="1091" t="s">
        <v>824</v>
      </c>
      <c r="V27" s="1091"/>
      <c r="W27" s="1106"/>
    </row>
    <row r="28" spans="1:23" ht="16.5" customHeight="1">
      <c r="A28" s="2609"/>
      <c r="B28" s="417"/>
      <c r="C28" s="418"/>
      <c r="D28" s="419" t="s">
        <v>806</v>
      </c>
      <c r="E28" s="419"/>
      <c r="F28" s="455" t="s">
        <v>800</v>
      </c>
      <c r="G28" s="1107" t="s">
        <v>801</v>
      </c>
      <c r="H28" s="1273"/>
      <c r="I28" s="1102"/>
      <c r="J28" s="1095"/>
      <c r="K28" s="1095"/>
      <c r="L28" s="1095"/>
      <c r="M28" s="1095"/>
      <c r="N28" s="1095"/>
      <c r="O28" s="1095"/>
      <c r="P28" s="1095"/>
      <c r="Q28" s="1095"/>
      <c r="R28" s="1095" t="s">
        <v>1043</v>
      </c>
      <c r="S28" s="1095"/>
      <c r="T28" s="1095"/>
      <c r="U28" s="1095"/>
      <c r="V28" s="1095"/>
      <c r="W28" s="1103"/>
    </row>
    <row r="29" spans="1:23" ht="16.5" customHeight="1">
      <c r="A29" s="2607" t="s">
        <v>808</v>
      </c>
      <c r="B29" s="423" t="s">
        <v>379</v>
      </c>
      <c r="C29" s="411" t="s">
        <v>809</v>
      </c>
      <c r="D29" s="411" t="s">
        <v>810</v>
      </c>
      <c r="E29" s="412" t="s">
        <v>798</v>
      </c>
      <c r="F29" s="494" t="s">
        <v>390</v>
      </c>
      <c r="G29" s="707"/>
      <c r="H29" s="1272"/>
      <c r="I29" s="1104"/>
      <c r="J29" s="1097"/>
      <c r="K29" s="1097"/>
      <c r="L29" s="1097"/>
      <c r="M29" s="1097"/>
      <c r="N29" s="1097"/>
      <c r="O29" s="1097"/>
      <c r="P29" s="1097"/>
      <c r="Q29" s="1097"/>
      <c r="R29" s="1097"/>
      <c r="S29" s="1097"/>
      <c r="T29" s="1097"/>
      <c r="U29" s="1097"/>
      <c r="V29" s="1097"/>
      <c r="W29" s="2642" t="s">
        <v>1046</v>
      </c>
    </row>
    <row r="30" spans="1:23" ht="16.5" customHeight="1">
      <c r="A30" s="2608"/>
      <c r="B30" s="423" t="s">
        <v>793</v>
      </c>
      <c r="C30" s="411"/>
      <c r="D30" s="411" t="s">
        <v>811</v>
      </c>
      <c r="E30" s="412" t="s">
        <v>813</v>
      </c>
      <c r="F30" s="460" t="s">
        <v>392</v>
      </c>
      <c r="G30" s="707">
        <v>1</v>
      </c>
      <c r="H30" s="1272">
        <v>2302</v>
      </c>
      <c r="I30" s="1099" t="s">
        <v>824</v>
      </c>
      <c r="J30" s="1091" t="s">
        <v>824</v>
      </c>
      <c r="K30" s="1091" t="s">
        <v>824</v>
      </c>
      <c r="L30" s="1091" t="s">
        <v>824</v>
      </c>
      <c r="M30" s="1091" t="s">
        <v>876</v>
      </c>
      <c r="N30" s="1091" t="s">
        <v>894</v>
      </c>
      <c r="O30" s="1091" t="s">
        <v>716</v>
      </c>
      <c r="P30" s="1091" t="s">
        <v>894</v>
      </c>
      <c r="Q30" s="1091" t="s">
        <v>894</v>
      </c>
      <c r="R30" s="1091" t="s">
        <v>894</v>
      </c>
      <c r="S30" s="1091" t="s">
        <v>936</v>
      </c>
      <c r="T30" s="1091" t="s">
        <v>708</v>
      </c>
      <c r="U30" s="1091" t="s">
        <v>894</v>
      </c>
      <c r="V30" s="1091"/>
      <c r="W30" s="2643"/>
    </row>
    <row r="31" spans="1:23" ht="16.5" customHeight="1">
      <c r="A31" s="2609"/>
      <c r="B31" s="417"/>
      <c r="C31" s="418"/>
      <c r="D31" s="419" t="s">
        <v>812</v>
      </c>
      <c r="E31" s="419"/>
      <c r="F31" s="455" t="s">
        <v>800</v>
      </c>
      <c r="G31" s="1107" t="s">
        <v>801</v>
      </c>
      <c r="H31" s="1273"/>
      <c r="I31" s="1102"/>
      <c r="J31" s="1095"/>
      <c r="K31" s="1095"/>
      <c r="L31" s="1095"/>
      <c r="M31" s="1095"/>
      <c r="N31" s="1095"/>
      <c r="O31" s="1095" t="s">
        <v>1044</v>
      </c>
      <c r="P31" s="1095"/>
      <c r="Q31" s="1095" t="s">
        <v>877</v>
      </c>
      <c r="R31" s="1095" t="s">
        <v>1043</v>
      </c>
      <c r="S31" s="1095"/>
      <c r="T31" s="1095"/>
      <c r="U31" s="1095" t="s">
        <v>1045</v>
      </c>
      <c r="V31" s="1095"/>
      <c r="W31" s="2644"/>
    </row>
    <row r="32" spans="1:23" ht="16.5" customHeight="1">
      <c r="A32" s="2606" t="s">
        <v>400</v>
      </c>
      <c r="B32" s="1063" t="s">
        <v>875</v>
      </c>
      <c r="C32" s="458" t="s">
        <v>402</v>
      </c>
      <c r="D32" s="458" t="s">
        <v>520</v>
      </c>
      <c r="E32" s="459" t="s">
        <v>521</v>
      </c>
      <c r="F32" s="494" t="s">
        <v>1266</v>
      </c>
      <c r="G32" s="1076"/>
      <c r="H32" s="1274"/>
      <c r="I32" s="1104"/>
      <c r="J32" s="1097"/>
      <c r="K32" s="1097"/>
      <c r="L32" s="1097"/>
      <c r="M32" s="1097"/>
      <c r="N32" s="1097"/>
      <c r="O32" s="1097"/>
      <c r="P32" s="2538" t="s">
        <v>1218</v>
      </c>
      <c r="Q32" s="2537" t="s">
        <v>1220</v>
      </c>
      <c r="R32" s="2534" t="s">
        <v>936</v>
      </c>
      <c r="S32" s="1097"/>
      <c r="T32" s="1097"/>
      <c r="U32" s="1097"/>
      <c r="V32" s="1097"/>
      <c r="W32" s="1105"/>
    </row>
    <row r="33" spans="1:23" ht="16.5" customHeight="1">
      <c r="A33" s="2601"/>
      <c r="B33" s="423" t="s">
        <v>376</v>
      </c>
      <c r="C33" s="411" t="s">
        <v>403</v>
      </c>
      <c r="D33" s="411" t="s">
        <v>404</v>
      </c>
      <c r="E33" s="412" t="s">
        <v>522</v>
      </c>
      <c r="F33" s="460" t="s">
        <v>1267</v>
      </c>
      <c r="G33" s="707">
        <v>1</v>
      </c>
      <c r="H33" s="1272">
        <v>119</v>
      </c>
      <c r="I33" s="1099" t="s">
        <v>1269</v>
      </c>
      <c r="J33" s="1091" t="s">
        <v>824</v>
      </c>
      <c r="K33" s="1091" t="s">
        <v>824</v>
      </c>
      <c r="L33" s="1091" t="s">
        <v>824</v>
      </c>
      <c r="M33" s="1091" t="s">
        <v>876</v>
      </c>
      <c r="N33" s="1091" t="s">
        <v>894</v>
      </c>
      <c r="O33" s="1091" t="s">
        <v>716</v>
      </c>
      <c r="P33" s="2539"/>
      <c r="Q33" s="2535"/>
      <c r="R33" s="2535"/>
      <c r="S33" s="1091" t="s">
        <v>708</v>
      </c>
      <c r="T33" s="1091" t="s">
        <v>943</v>
      </c>
      <c r="U33" s="1091" t="s">
        <v>716</v>
      </c>
      <c r="V33" s="1091"/>
      <c r="W33" s="1106"/>
    </row>
    <row r="34" spans="1:23" ht="16.5" customHeight="1">
      <c r="A34" s="2602"/>
      <c r="B34" s="417"/>
      <c r="C34" s="418" t="s">
        <v>523</v>
      </c>
      <c r="D34" s="418"/>
      <c r="E34" s="419"/>
      <c r="F34" s="495" t="s">
        <v>1268</v>
      </c>
      <c r="G34" s="1058"/>
      <c r="H34" s="1273"/>
      <c r="I34" s="1102"/>
      <c r="J34" s="1095"/>
      <c r="K34" s="1095"/>
      <c r="L34" s="1095"/>
      <c r="M34" s="1095"/>
      <c r="N34" s="1095"/>
      <c r="O34" s="1095"/>
      <c r="P34" s="2540"/>
      <c r="Q34" s="2536"/>
      <c r="R34" s="2536"/>
      <c r="S34" s="1095"/>
      <c r="T34" s="1095"/>
      <c r="U34" s="1095" t="s">
        <v>1047</v>
      </c>
      <c r="V34" s="1095"/>
      <c r="W34" s="1103"/>
    </row>
    <row r="35" spans="1:23" ht="16.5" customHeight="1">
      <c r="A35" s="2606" t="s">
        <v>405</v>
      </c>
      <c r="B35" s="1063" t="s">
        <v>875</v>
      </c>
      <c r="C35" s="458" t="s">
        <v>406</v>
      </c>
      <c r="D35" s="458" t="s">
        <v>524</v>
      </c>
      <c r="E35" s="459" t="s">
        <v>496</v>
      </c>
      <c r="F35" s="494" t="s">
        <v>407</v>
      </c>
      <c r="G35" s="1057"/>
      <c r="H35" s="2583" t="s">
        <v>1048</v>
      </c>
      <c r="I35" s="1104"/>
      <c r="J35" s="1097"/>
      <c r="K35" s="1097"/>
      <c r="L35" s="1097"/>
      <c r="M35" s="1097"/>
      <c r="N35" s="1097"/>
      <c r="O35" s="1097"/>
      <c r="P35" s="2538" t="s">
        <v>1218</v>
      </c>
      <c r="Q35" s="1086"/>
      <c r="R35" s="2537" t="s">
        <v>1221</v>
      </c>
      <c r="S35" s="1097"/>
      <c r="T35" s="1097"/>
      <c r="U35" s="1097"/>
      <c r="V35" s="1097"/>
      <c r="W35" s="2656" t="s">
        <v>1345</v>
      </c>
    </row>
    <row r="36" spans="1:23" ht="16.5" customHeight="1">
      <c r="A36" s="2601"/>
      <c r="B36" s="423" t="s">
        <v>408</v>
      </c>
      <c r="C36" s="411" t="s">
        <v>409</v>
      </c>
      <c r="D36" s="411" t="s">
        <v>410</v>
      </c>
      <c r="E36" s="412" t="s">
        <v>526</v>
      </c>
      <c r="F36" s="460"/>
      <c r="G36" s="707"/>
      <c r="H36" s="2584"/>
      <c r="I36" s="1099" t="s">
        <v>824</v>
      </c>
      <c r="J36" s="1255" t="s">
        <v>912</v>
      </c>
      <c r="K36" s="1091" t="s">
        <v>824</v>
      </c>
      <c r="L36" s="1091" t="s">
        <v>824</v>
      </c>
      <c r="M36" s="1091" t="s">
        <v>876</v>
      </c>
      <c r="N36" s="1091" t="s">
        <v>894</v>
      </c>
      <c r="O36" s="1091" t="s">
        <v>716</v>
      </c>
      <c r="P36" s="2539"/>
      <c r="Q36" s="1091" t="s">
        <v>1330</v>
      </c>
      <c r="R36" s="2535"/>
      <c r="S36" s="1091" t="s">
        <v>940</v>
      </c>
      <c r="T36" s="1091" t="s">
        <v>943</v>
      </c>
      <c r="U36" s="1091" t="s">
        <v>824</v>
      </c>
      <c r="V36" s="1091"/>
      <c r="W36" s="2657"/>
    </row>
    <row r="37" spans="1:23" ht="16.5" customHeight="1">
      <c r="A37" s="2602"/>
      <c r="B37" s="417" t="s">
        <v>527</v>
      </c>
      <c r="C37" s="418"/>
      <c r="D37" s="411" t="str">
        <f>"3327"</f>
        <v>3327</v>
      </c>
      <c r="E37" s="412"/>
      <c r="F37" s="1056"/>
      <c r="G37" s="707">
        <v>1</v>
      </c>
      <c r="H37" s="2584"/>
      <c r="I37" s="1102"/>
      <c r="J37" s="1095"/>
      <c r="K37" s="1095"/>
      <c r="L37" s="1095"/>
      <c r="M37" s="1095"/>
      <c r="N37" s="1095" t="s">
        <v>1265</v>
      </c>
      <c r="O37" s="1095" t="s">
        <v>1049</v>
      </c>
      <c r="P37" s="2540"/>
      <c r="Q37" s="455" t="s">
        <v>1164</v>
      </c>
      <c r="R37" s="2536"/>
      <c r="S37" s="1095"/>
      <c r="T37" s="1095"/>
      <c r="U37" s="1095"/>
      <c r="V37" s="1095"/>
      <c r="W37" s="2658"/>
    </row>
    <row r="38" spans="1:23" ht="16.5" customHeight="1">
      <c r="A38" s="2606" t="s">
        <v>411</v>
      </c>
      <c r="B38" s="1063" t="s">
        <v>875</v>
      </c>
      <c r="C38" s="458" t="s">
        <v>412</v>
      </c>
      <c r="D38" s="411"/>
      <c r="E38" s="412"/>
      <c r="F38" s="460"/>
      <c r="G38" s="1108" t="s">
        <v>801</v>
      </c>
      <c r="H38" s="2584"/>
      <c r="I38" s="1104"/>
      <c r="J38" s="1097"/>
      <c r="K38" s="1097"/>
      <c r="L38" s="1097"/>
      <c r="M38" s="1097"/>
      <c r="N38" s="1097"/>
      <c r="O38" s="1097"/>
      <c r="P38" s="2538" t="s">
        <v>1218</v>
      </c>
      <c r="Q38" s="1086"/>
      <c r="R38" s="2537" t="s">
        <v>1221</v>
      </c>
      <c r="S38" s="1097"/>
      <c r="T38" s="1097"/>
      <c r="U38" s="1097"/>
      <c r="V38" s="1097"/>
      <c r="W38" s="2656" t="s">
        <v>1345</v>
      </c>
    </row>
    <row r="39" spans="1:23" ht="16.5" customHeight="1">
      <c r="A39" s="2601"/>
      <c r="B39" s="423" t="s">
        <v>413</v>
      </c>
      <c r="C39" s="411" t="s">
        <v>414</v>
      </c>
      <c r="D39" s="411"/>
      <c r="E39" s="412"/>
      <c r="F39" s="460"/>
      <c r="G39" s="707"/>
      <c r="H39" s="2584"/>
      <c r="I39" s="1099" t="s">
        <v>824</v>
      </c>
      <c r="J39" s="1255" t="s">
        <v>912</v>
      </c>
      <c r="K39" s="1091" t="s">
        <v>824</v>
      </c>
      <c r="L39" s="1091" t="s">
        <v>824</v>
      </c>
      <c r="M39" s="1091" t="s">
        <v>876</v>
      </c>
      <c r="N39" s="1091" t="s">
        <v>894</v>
      </c>
      <c r="O39" s="1091" t="s">
        <v>894</v>
      </c>
      <c r="P39" s="2539"/>
      <c r="Q39" s="1091" t="s">
        <v>1330</v>
      </c>
      <c r="R39" s="2535"/>
      <c r="S39" s="1091" t="s">
        <v>708</v>
      </c>
      <c r="T39" s="1091" t="s">
        <v>945</v>
      </c>
      <c r="U39" s="1091" t="s">
        <v>824</v>
      </c>
      <c r="V39" s="1091"/>
      <c r="W39" s="2657"/>
    </row>
    <row r="40" spans="1:23" ht="16.5" customHeight="1">
      <c r="A40" s="2602"/>
      <c r="B40" s="417" t="s">
        <v>415</v>
      </c>
      <c r="C40" s="418" t="s">
        <v>416</v>
      </c>
      <c r="D40" s="418"/>
      <c r="E40" s="419"/>
      <c r="F40" s="495"/>
      <c r="G40" s="1058"/>
      <c r="H40" s="2585"/>
      <c r="I40" s="1102"/>
      <c r="J40" s="1095"/>
      <c r="K40" s="1095"/>
      <c r="L40" s="1095"/>
      <c r="M40" s="1095"/>
      <c r="N40" s="1095" t="s">
        <v>1265</v>
      </c>
      <c r="O40" s="1095" t="s">
        <v>1049</v>
      </c>
      <c r="P40" s="2540"/>
      <c r="Q40" s="455" t="s">
        <v>1164</v>
      </c>
      <c r="R40" s="2536"/>
      <c r="S40" s="1095"/>
      <c r="T40" s="1095"/>
      <c r="U40" s="1095"/>
      <c r="V40" s="1095"/>
      <c r="W40" s="2658"/>
    </row>
    <row r="41" spans="1:23" ht="16.5" customHeight="1">
      <c r="A41" s="2606" t="s">
        <v>387</v>
      </c>
      <c r="B41" s="1063" t="s">
        <v>379</v>
      </c>
      <c r="C41" s="506" t="s">
        <v>730</v>
      </c>
      <c r="D41" s="458" t="s">
        <v>511</v>
      </c>
      <c r="E41" s="459" t="s">
        <v>502</v>
      </c>
      <c r="F41" s="2550" t="s">
        <v>1262</v>
      </c>
      <c r="G41" s="1076"/>
      <c r="H41" s="1274"/>
      <c r="I41" s="1086"/>
      <c r="J41" s="1097"/>
      <c r="K41" s="1097"/>
      <c r="L41" s="1097"/>
      <c r="M41" s="1097"/>
      <c r="N41" s="1097"/>
      <c r="O41" s="1097"/>
      <c r="P41" s="1097"/>
      <c r="Q41" s="1097"/>
      <c r="R41" s="1097"/>
      <c r="S41" s="1097"/>
      <c r="T41" s="1097"/>
      <c r="U41" s="1097"/>
      <c r="V41" s="1097"/>
      <c r="W41" s="1105"/>
    </row>
    <row r="42" spans="1:23" ht="16.5" customHeight="1">
      <c r="A42" s="2601"/>
      <c r="B42" s="423" t="s">
        <v>380</v>
      </c>
      <c r="C42" s="411" t="s">
        <v>790</v>
      </c>
      <c r="D42" s="411" t="s">
        <v>388</v>
      </c>
      <c r="E42" s="412" t="s">
        <v>512</v>
      </c>
      <c r="F42" s="2551"/>
      <c r="G42" s="707">
        <v>3</v>
      </c>
      <c r="H42" s="1272">
        <v>44497</v>
      </c>
      <c r="I42" s="1056" t="s">
        <v>915</v>
      </c>
      <c r="J42" s="1093" t="s">
        <v>914</v>
      </c>
      <c r="K42" s="1100" t="s">
        <v>824</v>
      </c>
      <c r="L42" s="1091" t="s">
        <v>923</v>
      </c>
      <c r="M42" s="1091" t="s">
        <v>881</v>
      </c>
      <c r="N42" s="1091" t="s">
        <v>894</v>
      </c>
      <c r="O42" s="1091" t="s">
        <v>894</v>
      </c>
      <c r="P42" s="1091" t="s">
        <v>894</v>
      </c>
      <c r="Q42" s="1091" t="s">
        <v>894</v>
      </c>
      <c r="R42" s="1091" t="s">
        <v>894</v>
      </c>
      <c r="S42" s="1091" t="s">
        <v>894</v>
      </c>
      <c r="T42" s="1091" t="s">
        <v>708</v>
      </c>
      <c r="U42" s="1100" t="s">
        <v>824</v>
      </c>
      <c r="V42" s="1091"/>
      <c r="W42" s="1106"/>
    </row>
    <row r="43" spans="1:23" ht="16.5" customHeight="1">
      <c r="A43" s="2602"/>
      <c r="B43" s="417"/>
      <c r="C43" s="418"/>
      <c r="D43" s="418"/>
      <c r="E43" s="419"/>
      <c r="F43" s="2552"/>
      <c r="G43" s="1221" t="s">
        <v>990</v>
      </c>
      <c r="H43" s="1273"/>
      <c r="I43" s="1087"/>
      <c r="J43" s="1095"/>
      <c r="K43" s="1109"/>
      <c r="L43" s="1095"/>
      <c r="M43" s="1095"/>
      <c r="N43" s="1095"/>
      <c r="O43" s="1095"/>
      <c r="P43" s="1109"/>
      <c r="Q43" s="1095"/>
      <c r="R43" s="1095"/>
      <c r="S43" s="1109"/>
      <c r="T43" s="1095"/>
      <c r="U43" s="1109"/>
      <c r="V43" s="1095"/>
      <c r="W43" s="1103"/>
    </row>
    <row r="44" spans="1:23" ht="16.5" customHeight="1">
      <c r="A44" s="2606" t="s">
        <v>423</v>
      </c>
      <c r="B44" s="1063" t="s">
        <v>875</v>
      </c>
      <c r="C44" s="458" t="s">
        <v>720</v>
      </c>
      <c r="D44" s="458" t="s">
        <v>530</v>
      </c>
      <c r="E44" s="459" t="s">
        <v>502</v>
      </c>
      <c r="F44" s="530" t="s">
        <v>424</v>
      </c>
      <c r="G44" s="1076"/>
      <c r="H44" s="1274"/>
      <c r="I44" s="1097"/>
      <c r="J44" s="1097"/>
      <c r="K44" s="1110"/>
      <c r="L44" s="1097"/>
      <c r="M44" s="1097"/>
      <c r="N44" s="1111"/>
      <c r="O44" s="1097"/>
      <c r="P44" s="1097"/>
      <c r="Q44" s="1097"/>
      <c r="R44" s="1097"/>
      <c r="S44" s="1097"/>
      <c r="T44" s="1097"/>
      <c r="U44" s="1104"/>
      <c r="V44" s="1097"/>
      <c r="W44" s="1105"/>
    </row>
    <row r="45" spans="1:23" ht="16.5" customHeight="1">
      <c r="A45" s="2601"/>
      <c r="B45" s="423" t="s">
        <v>376</v>
      </c>
      <c r="C45" s="411" t="s">
        <v>684</v>
      </c>
      <c r="D45" s="411" t="s">
        <v>531</v>
      </c>
      <c r="E45" s="412" t="s">
        <v>532</v>
      </c>
      <c r="F45" s="460" t="s">
        <v>392</v>
      </c>
      <c r="G45" s="707">
        <v>1</v>
      </c>
      <c r="H45" s="1272">
        <v>2599</v>
      </c>
      <c r="I45" s="1091" t="s">
        <v>913</v>
      </c>
      <c r="J45" s="1091" t="s">
        <v>824</v>
      </c>
      <c r="K45" s="1100" t="s">
        <v>824</v>
      </c>
      <c r="L45" s="1091" t="s">
        <v>824</v>
      </c>
      <c r="M45" s="1091" t="s">
        <v>876</v>
      </c>
      <c r="N45" s="1101" t="s">
        <v>708</v>
      </c>
      <c r="O45" s="1091" t="s">
        <v>894</v>
      </c>
      <c r="P45" s="1091" t="s">
        <v>894</v>
      </c>
      <c r="Q45" s="1091" t="s">
        <v>894</v>
      </c>
      <c r="R45" s="1091" t="s">
        <v>933</v>
      </c>
      <c r="S45" s="1091" t="s">
        <v>894</v>
      </c>
      <c r="T45" s="1091" t="s">
        <v>708</v>
      </c>
      <c r="U45" s="1099" t="s">
        <v>824</v>
      </c>
      <c r="V45" s="1091"/>
      <c r="W45" s="1106"/>
    </row>
    <row r="46" spans="1:23" ht="16.5" customHeight="1">
      <c r="A46" s="2602"/>
      <c r="B46" s="417"/>
      <c r="C46" s="418"/>
      <c r="D46" s="418" t="s">
        <v>425</v>
      </c>
      <c r="E46" s="419"/>
      <c r="F46" s="420" t="s">
        <v>685</v>
      </c>
      <c r="G46" s="1058"/>
      <c r="H46" s="1273"/>
      <c r="I46" s="1095"/>
      <c r="J46" s="1095"/>
      <c r="K46" s="1109"/>
      <c r="L46" s="1095"/>
      <c r="M46" s="1112"/>
      <c r="N46" s="1095"/>
      <c r="O46" s="1095"/>
      <c r="P46" s="1095"/>
      <c r="Q46" s="1095" t="s">
        <v>877</v>
      </c>
      <c r="R46" s="1095" t="s">
        <v>937</v>
      </c>
      <c r="S46" s="1095"/>
      <c r="T46" s="1095"/>
      <c r="U46" s="1095"/>
      <c r="V46" s="1095"/>
      <c r="W46" s="1096"/>
    </row>
    <row r="47" spans="1:23" ht="16.5" customHeight="1">
      <c r="A47" s="2606" t="s">
        <v>399</v>
      </c>
      <c r="B47" s="1063" t="s">
        <v>389</v>
      </c>
      <c r="C47" s="458" t="s">
        <v>1152</v>
      </c>
      <c r="D47" s="458" t="s">
        <v>517</v>
      </c>
      <c r="E47" s="459" t="s">
        <v>502</v>
      </c>
      <c r="F47" s="2624" t="s">
        <v>901</v>
      </c>
      <c r="G47" s="1076"/>
      <c r="H47" s="1274"/>
      <c r="I47" s="1097"/>
      <c r="J47" s="1097"/>
      <c r="K47" s="1097"/>
      <c r="L47" s="1097"/>
      <c r="M47" s="1097"/>
      <c r="N47" s="1097"/>
      <c r="O47" s="1097"/>
      <c r="P47" s="1097"/>
      <c r="Q47" s="1097"/>
      <c r="R47" s="1097"/>
      <c r="S47" s="1097"/>
      <c r="T47" s="1097"/>
      <c r="U47" s="1097"/>
      <c r="V47" s="1097"/>
      <c r="W47" s="1098"/>
    </row>
    <row r="48" spans="1:23" ht="16.5" customHeight="1">
      <c r="A48" s="2601"/>
      <c r="B48" s="423" t="s">
        <v>380</v>
      </c>
      <c r="C48" s="1056" t="s">
        <v>1153</v>
      </c>
      <c r="D48" s="411" t="s">
        <v>518</v>
      </c>
      <c r="E48" s="412" t="s">
        <v>519</v>
      </c>
      <c r="F48" s="2625"/>
      <c r="G48" s="707">
        <v>2</v>
      </c>
      <c r="H48" s="1272">
        <v>1374</v>
      </c>
      <c r="I48" s="1091" t="s">
        <v>824</v>
      </c>
      <c r="J48" s="1091" t="s">
        <v>824</v>
      </c>
      <c r="K48" s="1091" t="s">
        <v>824</v>
      </c>
      <c r="L48" s="1091" t="s">
        <v>824</v>
      </c>
      <c r="M48" s="1091" t="s">
        <v>876</v>
      </c>
      <c r="N48" s="1091" t="s">
        <v>891</v>
      </c>
      <c r="O48" s="1091" t="s">
        <v>894</v>
      </c>
      <c r="P48" s="1091" t="s">
        <v>894</v>
      </c>
      <c r="Q48" s="1091" t="s">
        <v>933</v>
      </c>
      <c r="R48" s="1091" t="s">
        <v>894</v>
      </c>
      <c r="S48" s="1091" t="s">
        <v>894</v>
      </c>
      <c r="T48" s="1091" t="s">
        <v>824</v>
      </c>
      <c r="U48" s="1091" t="s">
        <v>824</v>
      </c>
      <c r="V48" s="1091"/>
      <c r="W48" s="1092"/>
    </row>
    <row r="49" spans="1:23" ht="16.5" customHeight="1">
      <c r="A49" s="2602"/>
      <c r="B49" s="417"/>
      <c r="C49" s="418" t="s">
        <v>1154</v>
      </c>
      <c r="D49" s="418"/>
      <c r="E49" s="419"/>
      <c r="F49" s="2626"/>
      <c r="G49" s="1058"/>
      <c r="H49" s="1273"/>
      <c r="I49" s="1095"/>
      <c r="J49" s="1095"/>
      <c r="K49" s="1095"/>
      <c r="L49" s="1095"/>
      <c r="M49" s="1095"/>
      <c r="N49" s="1095"/>
      <c r="O49" s="1095" t="s">
        <v>1333</v>
      </c>
      <c r="P49" s="1095"/>
      <c r="Q49" s="1095" t="s">
        <v>934</v>
      </c>
      <c r="R49" s="1095" t="s">
        <v>934</v>
      </c>
      <c r="S49" s="1095" t="s">
        <v>934</v>
      </c>
      <c r="T49" s="1095"/>
      <c r="U49" s="1095"/>
      <c r="V49" s="1095"/>
      <c r="W49" s="1096"/>
    </row>
    <row r="50" spans="1:23" ht="16.5" customHeight="1">
      <c r="A50" s="2606" t="s">
        <v>383</v>
      </c>
      <c r="B50" s="1063" t="s">
        <v>379</v>
      </c>
      <c r="C50" s="458" t="s">
        <v>1109</v>
      </c>
      <c r="D50" s="458" t="s">
        <v>508</v>
      </c>
      <c r="E50" s="459" t="s">
        <v>509</v>
      </c>
      <c r="F50" s="2580" t="s">
        <v>815</v>
      </c>
      <c r="G50" s="1076"/>
      <c r="H50" s="1274"/>
      <c r="I50" s="1097"/>
      <c r="J50" s="1097"/>
      <c r="K50" s="1097"/>
      <c r="L50" s="1097"/>
      <c r="M50" s="1097"/>
      <c r="N50" s="1097"/>
      <c r="O50" s="1097"/>
      <c r="P50" s="1097"/>
      <c r="Q50" s="1097"/>
      <c r="R50" s="1097"/>
      <c r="S50" s="1097"/>
      <c r="T50" s="1097"/>
      <c r="U50" s="1097"/>
      <c r="V50" s="1097"/>
      <c r="W50" s="1098"/>
    </row>
    <row r="51" spans="1:23" ht="16.5" customHeight="1">
      <c r="A51" s="2601"/>
      <c r="B51" s="423" t="s">
        <v>384</v>
      </c>
      <c r="C51" s="411" t="s">
        <v>1110</v>
      </c>
      <c r="D51" s="411" t="s">
        <v>385</v>
      </c>
      <c r="E51" s="412" t="s">
        <v>510</v>
      </c>
      <c r="F51" s="2581"/>
      <c r="G51" s="707">
        <v>1</v>
      </c>
      <c r="H51" s="1272">
        <v>4695</v>
      </c>
      <c r="I51" s="1091" t="s">
        <v>824</v>
      </c>
      <c r="J51" s="1091" t="s">
        <v>824</v>
      </c>
      <c r="K51" s="1091" t="s">
        <v>824</v>
      </c>
      <c r="L51" s="1091" t="s">
        <v>824</v>
      </c>
      <c r="M51" s="1091" t="s">
        <v>876</v>
      </c>
      <c r="N51" s="1091" t="s">
        <v>891</v>
      </c>
      <c r="O51" s="1091" t="s">
        <v>716</v>
      </c>
      <c r="P51" s="1091" t="s">
        <v>894</v>
      </c>
      <c r="Q51" s="1091" t="s">
        <v>894</v>
      </c>
      <c r="R51" s="1091" t="s">
        <v>938</v>
      </c>
      <c r="S51" s="1091" t="s">
        <v>936</v>
      </c>
      <c r="T51" s="1091" t="s">
        <v>936</v>
      </c>
      <c r="U51" s="1091" t="s">
        <v>894</v>
      </c>
      <c r="V51" s="1091"/>
      <c r="W51" s="1092"/>
    </row>
    <row r="52" spans="1:23" ht="16.5" customHeight="1">
      <c r="A52" s="2602"/>
      <c r="B52" s="417"/>
      <c r="C52" s="418" t="s">
        <v>1327</v>
      </c>
      <c r="D52" s="418" t="s">
        <v>1535</v>
      </c>
      <c r="E52" s="419"/>
      <c r="F52" s="2582"/>
      <c r="G52" s="1058"/>
      <c r="H52" s="1273"/>
      <c r="I52" s="1095"/>
      <c r="J52" s="1095"/>
      <c r="K52" s="1095"/>
      <c r="L52" s="1095"/>
      <c r="M52" s="1095"/>
      <c r="N52" s="1095"/>
      <c r="O52" s="1095" t="s">
        <v>1111</v>
      </c>
      <c r="P52" s="1095"/>
      <c r="Q52" s="1095"/>
      <c r="R52" s="1095"/>
      <c r="S52" s="1095"/>
      <c r="T52" s="1095"/>
      <c r="U52" s="1095" t="s">
        <v>1112</v>
      </c>
      <c r="V52" s="1095"/>
      <c r="W52" s="1096"/>
    </row>
    <row r="53" spans="1:23" ht="16.5" customHeight="1">
      <c r="A53" s="2606" t="s">
        <v>393</v>
      </c>
      <c r="B53" s="1063" t="s">
        <v>394</v>
      </c>
      <c r="C53" s="1267" t="s">
        <v>1181</v>
      </c>
      <c r="D53" s="458" t="s">
        <v>1378</v>
      </c>
      <c r="E53" s="544" t="s">
        <v>499</v>
      </c>
      <c r="F53" s="494" t="s">
        <v>390</v>
      </c>
      <c r="G53" s="1076"/>
      <c r="H53" s="1274"/>
      <c r="I53" s="1097"/>
      <c r="J53" s="1097"/>
      <c r="K53" s="1097"/>
      <c r="L53" s="1097"/>
      <c r="M53" s="1097"/>
      <c r="N53" s="1097"/>
      <c r="O53" s="1086"/>
      <c r="P53" s="1097"/>
      <c r="Q53" s="1097"/>
      <c r="R53" s="1097"/>
      <c r="S53" s="1097"/>
      <c r="T53" s="1097"/>
      <c r="U53" s="1097"/>
      <c r="V53" s="2541" t="s">
        <v>1376</v>
      </c>
      <c r="W53" s="1098"/>
    </row>
    <row r="54" spans="1:23" ht="16.5" customHeight="1">
      <c r="A54" s="2601"/>
      <c r="B54" s="423" t="s">
        <v>380</v>
      </c>
      <c r="C54" s="1268" t="s">
        <v>1182</v>
      </c>
      <c r="D54" s="411" t="s">
        <v>395</v>
      </c>
      <c r="E54" s="545" t="s">
        <v>516</v>
      </c>
      <c r="F54" s="540" t="s">
        <v>396</v>
      </c>
      <c r="G54" s="707">
        <v>1</v>
      </c>
      <c r="H54" s="1272">
        <v>701</v>
      </c>
      <c r="I54" s="1091" t="s">
        <v>708</v>
      </c>
      <c r="J54" s="1091" t="s">
        <v>824</v>
      </c>
      <c r="K54" s="1091" t="s">
        <v>912</v>
      </c>
      <c r="L54" s="1091" t="s">
        <v>824</v>
      </c>
      <c r="M54" s="1091" t="s">
        <v>876</v>
      </c>
      <c r="N54" s="1091" t="s">
        <v>894</v>
      </c>
      <c r="O54" s="1093" t="s">
        <v>716</v>
      </c>
      <c r="P54" s="1091" t="s">
        <v>894</v>
      </c>
      <c r="Q54" s="1091" t="s">
        <v>894</v>
      </c>
      <c r="R54" s="1091" t="s">
        <v>894</v>
      </c>
      <c r="S54" s="1091" t="s">
        <v>708</v>
      </c>
      <c r="T54" s="1091" t="s">
        <v>708</v>
      </c>
      <c r="U54" s="1091" t="s">
        <v>894</v>
      </c>
      <c r="V54" s="2578"/>
      <c r="W54" s="1092"/>
    </row>
    <row r="55" spans="1:23" ht="16.5" customHeight="1">
      <c r="A55" s="2602"/>
      <c r="B55" s="417"/>
      <c r="C55" s="418" t="s">
        <v>902</v>
      </c>
      <c r="D55" s="418" t="s">
        <v>397</v>
      </c>
      <c r="E55" s="546"/>
      <c r="F55" s="495" t="s">
        <v>398</v>
      </c>
      <c r="G55" s="1058"/>
      <c r="H55" s="1273"/>
      <c r="I55" s="1095"/>
      <c r="J55" s="1095"/>
      <c r="K55" s="1095"/>
      <c r="L55" s="1095"/>
      <c r="M55" s="1095"/>
      <c r="N55" s="1095"/>
      <c r="O55" s="1113"/>
      <c r="P55" s="1095"/>
      <c r="Q55" s="1095" t="s">
        <v>935</v>
      </c>
      <c r="R55" s="1095"/>
      <c r="S55" s="1095"/>
      <c r="T55" s="1095"/>
      <c r="U55" s="1095"/>
      <c r="V55" s="2579"/>
      <c r="W55" s="1096"/>
    </row>
    <row r="56" spans="1:23" ht="16.5" customHeight="1">
      <c r="A56" s="2618" t="s">
        <v>378</v>
      </c>
      <c r="B56" s="423" t="s">
        <v>379</v>
      </c>
      <c r="C56" s="411" t="s">
        <v>705</v>
      </c>
      <c r="D56" s="411" t="s">
        <v>505</v>
      </c>
      <c r="E56" s="412" t="s">
        <v>506</v>
      </c>
      <c r="F56" s="2555" t="s">
        <v>1542</v>
      </c>
      <c r="G56" s="707"/>
      <c r="H56" s="1272"/>
      <c r="I56" s="1097"/>
      <c r="J56" s="1097"/>
      <c r="K56" s="1097"/>
      <c r="L56" s="1097"/>
      <c r="M56" s="1097"/>
      <c r="N56" s="1097"/>
      <c r="O56" s="1097"/>
      <c r="P56" s="1097"/>
      <c r="Q56" s="1097"/>
      <c r="R56" s="1097"/>
      <c r="S56" s="1097"/>
      <c r="T56" s="1097"/>
      <c r="U56" s="1097"/>
      <c r="V56" s="2544" t="s">
        <v>1301</v>
      </c>
      <c r="W56" s="1098"/>
    </row>
    <row r="57" spans="1:23" ht="16.5" customHeight="1">
      <c r="A57" s="2601"/>
      <c r="B57" s="423" t="s">
        <v>380</v>
      </c>
      <c r="C57" s="411" t="s">
        <v>381</v>
      </c>
      <c r="D57" s="411" t="s">
        <v>382</v>
      </c>
      <c r="E57" s="412" t="s">
        <v>507</v>
      </c>
      <c r="F57" s="2556"/>
      <c r="G57" s="707">
        <v>4</v>
      </c>
      <c r="H57" s="1272">
        <v>6162</v>
      </c>
      <c r="I57" s="1091" t="s">
        <v>824</v>
      </c>
      <c r="J57" s="1091" t="s">
        <v>916</v>
      </c>
      <c r="K57" s="1091" t="s">
        <v>919</v>
      </c>
      <c r="L57" s="1091" t="s">
        <v>824</v>
      </c>
      <c r="M57" s="1091" t="s">
        <v>876</v>
      </c>
      <c r="N57" s="1091" t="s">
        <v>894</v>
      </c>
      <c r="O57" s="1091" t="s">
        <v>894</v>
      </c>
      <c r="P57" s="1091" t="s">
        <v>894</v>
      </c>
      <c r="Q57" s="1091" t="s">
        <v>894</v>
      </c>
      <c r="R57" s="1091" t="s">
        <v>894</v>
      </c>
      <c r="S57" s="1091" t="s">
        <v>936</v>
      </c>
      <c r="T57" s="1091" t="s">
        <v>943</v>
      </c>
      <c r="U57" s="1091" t="s">
        <v>824</v>
      </c>
      <c r="V57" s="2545"/>
      <c r="W57" s="1092"/>
    </row>
    <row r="58" spans="1:23" ht="16.5" customHeight="1" thickBot="1">
      <c r="A58" s="2619"/>
      <c r="B58" s="513"/>
      <c r="C58" s="514"/>
      <c r="D58" s="514"/>
      <c r="E58" s="515"/>
      <c r="F58" s="2557"/>
      <c r="G58" s="1114"/>
      <c r="H58" s="1275"/>
      <c r="I58" s="1115"/>
      <c r="J58" s="1115"/>
      <c r="K58" s="1115"/>
      <c r="L58" s="1115"/>
      <c r="M58" s="1115"/>
      <c r="N58" s="1115"/>
      <c r="O58" s="1115"/>
      <c r="P58" s="1115"/>
      <c r="Q58" s="1115"/>
      <c r="R58" s="1115"/>
      <c r="S58" s="1115"/>
      <c r="T58" s="1115"/>
      <c r="U58" s="1115"/>
      <c r="V58" s="2546"/>
      <c r="W58" s="1116"/>
    </row>
    <row r="59" spans="1:8" ht="16.5" customHeight="1" thickBot="1">
      <c r="A59" s="1323" t="s">
        <v>426</v>
      </c>
      <c r="B59" s="394"/>
      <c r="C59" s="395"/>
      <c r="D59" s="395"/>
      <c r="E59" s="395"/>
      <c r="F59" s="396"/>
      <c r="G59" s="228"/>
      <c r="H59" s="1276"/>
    </row>
    <row r="60" spans="1:23" ht="37.5" customHeight="1">
      <c r="A60" s="2620" t="s">
        <v>364</v>
      </c>
      <c r="B60" s="2604" t="s">
        <v>365</v>
      </c>
      <c r="C60" s="2604" t="s">
        <v>366</v>
      </c>
      <c r="D60" s="2604" t="s">
        <v>367</v>
      </c>
      <c r="E60" s="2604" t="s">
        <v>368</v>
      </c>
      <c r="F60" s="2553" t="s">
        <v>369</v>
      </c>
      <c r="G60" s="2614" t="s">
        <v>952</v>
      </c>
      <c r="H60" s="2567" t="s">
        <v>1426</v>
      </c>
      <c r="I60" s="2564" t="s">
        <v>859</v>
      </c>
      <c r="J60" s="2565"/>
      <c r="K60" s="2565"/>
      <c r="L60" s="2566"/>
      <c r="M60" s="2616" t="s">
        <v>860</v>
      </c>
      <c r="N60" s="2564" t="s">
        <v>861</v>
      </c>
      <c r="O60" s="2565"/>
      <c r="P60" s="2565"/>
      <c r="Q60" s="2565"/>
      <c r="R60" s="2565"/>
      <c r="S60" s="2565"/>
      <c r="T60" s="2565"/>
      <c r="U60" s="2565"/>
      <c r="V60" s="2566"/>
      <c r="W60" s="2610" t="s">
        <v>862</v>
      </c>
    </row>
    <row r="61" spans="1:23" ht="37.5" customHeight="1" thickBot="1">
      <c r="A61" s="2621"/>
      <c r="B61" s="2605"/>
      <c r="C61" s="2605"/>
      <c r="D61" s="2605"/>
      <c r="E61" s="2605"/>
      <c r="F61" s="2554"/>
      <c r="G61" s="2615"/>
      <c r="H61" s="2568"/>
      <c r="I61" s="1053" t="s">
        <v>863</v>
      </c>
      <c r="J61" s="1054" t="s">
        <v>864</v>
      </c>
      <c r="K61" s="1054" t="s">
        <v>865</v>
      </c>
      <c r="L61" s="1054" t="s">
        <v>866</v>
      </c>
      <c r="M61" s="2617"/>
      <c r="N61" s="1055" t="s">
        <v>873</v>
      </c>
      <c r="O61" s="1055" t="s">
        <v>874</v>
      </c>
      <c r="P61" s="1053" t="s">
        <v>867</v>
      </c>
      <c r="Q61" s="1055" t="s">
        <v>868</v>
      </c>
      <c r="R61" s="1053" t="s">
        <v>869</v>
      </c>
      <c r="S61" s="1053" t="s">
        <v>870</v>
      </c>
      <c r="T61" s="1053" t="s">
        <v>871</v>
      </c>
      <c r="U61" s="1055" t="s">
        <v>872</v>
      </c>
      <c r="V61" s="1053" t="s">
        <v>55</v>
      </c>
      <c r="W61" s="2611"/>
    </row>
    <row r="62" spans="1:23" ht="16.5" customHeight="1">
      <c r="A62" s="2618" t="s">
        <v>427</v>
      </c>
      <c r="B62" s="423" t="s">
        <v>371</v>
      </c>
      <c r="C62" s="411"/>
      <c r="D62" s="411" t="s">
        <v>533</v>
      </c>
      <c r="E62" s="412" t="s">
        <v>534</v>
      </c>
      <c r="F62" s="496" t="s">
        <v>1216</v>
      </c>
      <c r="G62" s="2558">
        <v>39</v>
      </c>
      <c r="H62" s="1277"/>
      <c r="I62" s="1091"/>
      <c r="J62" s="1091"/>
      <c r="K62" s="1091"/>
      <c r="L62" s="1091"/>
      <c r="M62" s="1091"/>
      <c r="N62" s="1091"/>
      <c r="O62" s="1091"/>
      <c r="P62" s="1091"/>
      <c r="Q62" s="1091"/>
      <c r="R62" s="1091"/>
      <c r="S62" s="1091"/>
      <c r="T62" s="1091"/>
      <c r="U62" s="1091"/>
      <c r="V62" s="2561"/>
      <c r="W62" s="1092"/>
    </row>
    <row r="63" spans="1:23" ht="16.5" customHeight="1">
      <c r="A63" s="2601"/>
      <c r="B63" s="423" t="s">
        <v>683</v>
      </c>
      <c r="C63" s="411" t="s">
        <v>1549</v>
      </c>
      <c r="D63" s="411" t="s">
        <v>428</v>
      </c>
      <c r="E63" s="412" t="s">
        <v>535</v>
      </c>
      <c r="F63" s="460" t="s">
        <v>429</v>
      </c>
      <c r="G63" s="2559"/>
      <c r="H63" s="1272">
        <v>356479</v>
      </c>
      <c r="I63" s="1091" t="s">
        <v>912</v>
      </c>
      <c r="J63" s="1091" t="s">
        <v>912</v>
      </c>
      <c r="K63" s="1091" t="s">
        <v>920</v>
      </c>
      <c r="L63" s="1091" t="s">
        <v>824</v>
      </c>
      <c r="M63" s="1091" t="s">
        <v>876</v>
      </c>
      <c r="N63" s="1091" t="s">
        <v>894</v>
      </c>
      <c r="O63" s="1091" t="s">
        <v>892</v>
      </c>
      <c r="P63" s="1091" t="s">
        <v>894</v>
      </c>
      <c r="Q63" s="1091" t="s">
        <v>894</v>
      </c>
      <c r="R63" s="1091" t="s">
        <v>894</v>
      </c>
      <c r="S63" s="1091" t="s">
        <v>894</v>
      </c>
      <c r="T63" s="1091" t="s">
        <v>708</v>
      </c>
      <c r="U63" s="1091" t="s">
        <v>824</v>
      </c>
      <c r="V63" s="2562"/>
      <c r="W63" s="1092"/>
    </row>
    <row r="64" spans="1:23" ht="16.5" customHeight="1">
      <c r="A64" s="2602"/>
      <c r="B64" s="417"/>
      <c r="C64" s="418" t="s">
        <v>1425</v>
      </c>
      <c r="D64" s="417">
        <v>240</v>
      </c>
      <c r="E64" s="419"/>
      <c r="F64" s="460" t="s">
        <v>1217</v>
      </c>
      <c r="G64" s="2560"/>
      <c r="H64" s="1273"/>
      <c r="I64" s="1095"/>
      <c r="J64" s="1095"/>
      <c r="K64" s="1095"/>
      <c r="L64" s="1095"/>
      <c r="M64" s="1095"/>
      <c r="N64" s="1095"/>
      <c r="O64" s="1095"/>
      <c r="P64" s="1095"/>
      <c r="Q64" s="1095"/>
      <c r="R64" s="1095"/>
      <c r="S64" s="1095"/>
      <c r="T64" s="1095"/>
      <c r="U64" s="1095"/>
      <c r="V64" s="2563"/>
      <c r="W64" s="1096"/>
    </row>
    <row r="65" spans="1:23" ht="16.5" customHeight="1">
      <c r="A65" s="2606" t="s">
        <v>430</v>
      </c>
      <c r="B65" s="1063" t="s">
        <v>379</v>
      </c>
      <c r="C65" s="506" t="s">
        <v>1087</v>
      </c>
      <c r="D65" s="458" t="s">
        <v>537</v>
      </c>
      <c r="E65" s="459" t="s">
        <v>525</v>
      </c>
      <c r="F65" s="494" t="s">
        <v>431</v>
      </c>
      <c r="G65" s="1076"/>
      <c r="H65" s="1272"/>
      <c r="I65" s="1097"/>
      <c r="J65" s="1097"/>
      <c r="K65" s="1097"/>
      <c r="L65" s="1097"/>
      <c r="M65" s="1097"/>
      <c r="N65" s="1086"/>
      <c r="O65" s="1086"/>
      <c r="P65" s="1097"/>
      <c r="Q65" s="1097"/>
      <c r="R65" s="1097"/>
      <c r="S65" s="1097"/>
      <c r="T65" s="1097"/>
      <c r="U65" s="1097"/>
      <c r="V65" s="2534"/>
      <c r="W65" s="2586" t="s">
        <v>1373</v>
      </c>
    </row>
    <row r="66" spans="1:23" ht="16.5" customHeight="1">
      <c r="A66" s="2601"/>
      <c r="B66" s="423" t="s">
        <v>380</v>
      </c>
      <c r="C66" s="507" t="s">
        <v>538</v>
      </c>
      <c r="D66" s="411" t="s">
        <v>723</v>
      </c>
      <c r="E66" s="412" t="s">
        <v>539</v>
      </c>
      <c r="F66" s="460" t="s">
        <v>1088</v>
      </c>
      <c r="G66" s="1108">
        <v>1</v>
      </c>
      <c r="H66" s="1272">
        <v>4603</v>
      </c>
      <c r="I66" s="1091" t="s">
        <v>1456</v>
      </c>
      <c r="J66" s="1091" t="s">
        <v>917</v>
      </c>
      <c r="K66" s="1091" t="s">
        <v>824</v>
      </c>
      <c r="L66" s="1091" t="s">
        <v>824</v>
      </c>
      <c r="M66" s="1091" t="s">
        <v>881</v>
      </c>
      <c r="N66" s="1093" t="s">
        <v>716</v>
      </c>
      <c r="O66" s="1091" t="s">
        <v>894</v>
      </c>
      <c r="P66" s="1091" t="s">
        <v>894</v>
      </c>
      <c r="Q66" s="1091" t="s">
        <v>928</v>
      </c>
      <c r="R66" s="1091" t="s">
        <v>894</v>
      </c>
      <c r="S66" s="1091" t="s">
        <v>941</v>
      </c>
      <c r="T66" s="1091" t="s">
        <v>941</v>
      </c>
      <c r="U66" s="1091" t="s">
        <v>894</v>
      </c>
      <c r="V66" s="2535"/>
      <c r="W66" s="2661"/>
    </row>
    <row r="67" spans="1:23" ht="16.5" customHeight="1">
      <c r="A67" s="2602"/>
      <c r="B67" s="417"/>
      <c r="C67" s="508" t="s">
        <v>909</v>
      </c>
      <c r="D67" s="417" t="s">
        <v>432</v>
      </c>
      <c r="E67" s="419"/>
      <c r="F67" s="495" t="s">
        <v>422</v>
      </c>
      <c r="G67" s="1058"/>
      <c r="H67" s="1273"/>
      <c r="I67" s="1095"/>
      <c r="J67" s="1095"/>
      <c r="K67" s="1095"/>
      <c r="L67" s="1095"/>
      <c r="M67" s="1095"/>
      <c r="N67" s="1442" t="s">
        <v>1164</v>
      </c>
      <c r="O67" s="1443" t="s">
        <v>1371</v>
      </c>
      <c r="P67" s="1095"/>
      <c r="Q67" s="1095"/>
      <c r="R67" s="1095" t="s">
        <v>927</v>
      </c>
      <c r="S67" s="1095"/>
      <c r="T67" s="1095"/>
      <c r="U67" s="1095" t="s">
        <v>948</v>
      </c>
      <c r="V67" s="2536"/>
      <c r="W67" s="2662"/>
    </row>
    <row r="68" spans="1:23" ht="16.5" customHeight="1">
      <c r="A68" s="2630" t="s">
        <v>433</v>
      </c>
      <c r="B68" s="423" t="s">
        <v>379</v>
      </c>
      <c r="C68" s="2636" t="s">
        <v>731</v>
      </c>
      <c r="D68" s="411" t="s">
        <v>528</v>
      </c>
      <c r="E68" s="412" t="s">
        <v>514</v>
      </c>
      <c r="F68" s="460" t="s">
        <v>419</v>
      </c>
      <c r="G68" s="2569" t="s">
        <v>1377</v>
      </c>
      <c r="H68" s="1274"/>
      <c r="I68" s="1097"/>
      <c r="J68" s="1097"/>
      <c r="K68" s="1097"/>
      <c r="L68" s="1097"/>
      <c r="M68" s="1097"/>
      <c r="N68" s="1097"/>
      <c r="O68" s="1097"/>
      <c r="P68" s="1097"/>
      <c r="Q68" s="1097"/>
      <c r="R68" s="1097"/>
      <c r="S68" s="1097"/>
      <c r="T68" s="1097"/>
      <c r="U68" s="1097"/>
      <c r="V68" s="1097"/>
      <c r="W68" s="1098"/>
    </row>
    <row r="69" spans="1:23" ht="16.5" customHeight="1">
      <c r="A69" s="2601"/>
      <c r="B69" s="2637" t="s">
        <v>384</v>
      </c>
      <c r="C69" s="2637"/>
      <c r="D69" s="411" t="s">
        <v>434</v>
      </c>
      <c r="E69" s="412" t="s">
        <v>540</v>
      </c>
      <c r="F69" s="460" t="s">
        <v>386</v>
      </c>
      <c r="G69" s="2570"/>
      <c r="H69" s="1272"/>
      <c r="I69" s="1091"/>
      <c r="J69" s="1091"/>
      <c r="K69" s="1091"/>
      <c r="L69" s="1091"/>
      <c r="M69" s="1091"/>
      <c r="N69" s="1091"/>
      <c r="O69" s="1091"/>
      <c r="P69" s="1091"/>
      <c r="Q69" s="1091"/>
      <c r="R69" s="1091"/>
      <c r="S69" s="1091"/>
      <c r="T69" s="1091"/>
      <c r="U69" s="1091"/>
      <c r="V69" s="1091"/>
      <c r="W69" s="1092"/>
    </row>
    <row r="70" spans="1:23" ht="51.75" customHeight="1">
      <c r="A70" s="2602"/>
      <c r="B70" s="2638"/>
      <c r="C70" s="2638"/>
      <c r="D70" s="411"/>
      <c r="E70" s="412"/>
      <c r="F70" s="548" t="s">
        <v>422</v>
      </c>
      <c r="G70" s="2571"/>
      <c r="H70" s="1278">
        <v>3142</v>
      </c>
      <c r="I70" s="1074" t="s">
        <v>824</v>
      </c>
      <c r="J70" s="1074" t="s">
        <v>824</v>
      </c>
      <c r="K70" s="1074" t="s">
        <v>824</v>
      </c>
      <c r="L70" s="1074" t="s">
        <v>824</v>
      </c>
      <c r="M70" s="1074" t="s">
        <v>876</v>
      </c>
      <c r="N70" s="1074" t="s">
        <v>824</v>
      </c>
      <c r="O70" s="1088" t="s">
        <v>1372</v>
      </c>
      <c r="P70" s="1074" t="s">
        <v>930</v>
      </c>
      <c r="Q70" s="1074" t="s">
        <v>931</v>
      </c>
      <c r="R70" s="1074" t="s">
        <v>939</v>
      </c>
      <c r="S70" s="1074" t="s">
        <v>942</v>
      </c>
      <c r="T70" s="1074" t="s">
        <v>946</v>
      </c>
      <c r="U70" s="1074" t="s">
        <v>949</v>
      </c>
      <c r="V70" s="1074"/>
      <c r="W70" s="1075"/>
    </row>
    <row r="71" spans="1:23" ht="16.5" customHeight="1">
      <c r="A71" s="2634" t="s">
        <v>789</v>
      </c>
      <c r="B71" s="1063" t="s">
        <v>379</v>
      </c>
      <c r="C71" s="411" t="s">
        <v>661</v>
      </c>
      <c r="D71" s="458" t="s">
        <v>541</v>
      </c>
      <c r="E71" s="459" t="s">
        <v>542</v>
      </c>
      <c r="F71" s="496" t="s">
        <v>390</v>
      </c>
      <c r="G71" s="1076"/>
      <c r="H71" s="1274"/>
      <c r="I71" s="1097"/>
      <c r="J71" s="1097"/>
      <c r="K71" s="1097"/>
      <c r="L71" s="1097"/>
      <c r="M71" s="1097"/>
      <c r="N71" s="1097"/>
      <c r="O71" s="1097"/>
      <c r="P71" s="1097"/>
      <c r="Q71" s="1097"/>
      <c r="R71" s="1097"/>
      <c r="S71" s="1097"/>
      <c r="T71" s="1097"/>
      <c r="U71" s="1097"/>
      <c r="V71" s="2593" t="s">
        <v>1263</v>
      </c>
      <c r="W71" s="2589" t="s">
        <v>951</v>
      </c>
    </row>
    <row r="72" spans="1:23" ht="16.5" customHeight="1">
      <c r="A72" s="2628"/>
      <c r="B72" s="423" t="s">
        <v>380</v>
      </c>
      <c r="C72" s="555" t="s">
        <v>991</v>
      </c>
      <c r="D72" s="411" t="s">
        <v>435</v>
      </c>
      <c r="E72" s="412" t="s">
        <v>543</v>
      </c>
      <c r="F72" s="2551" t="s">
        <v>709</v>
      </c>
      <c r="G72" s="707">
        <v>3</v>
      </c>
      <c r="H72" s="1272">
        <v>46034</v>
      </c>
      <c r="I72" s="1091" t="s">
        <v>824</v>
      </c>
      <c r="J72" s="1091" t="s">
        <v>922</v>
      </c>
      <c r="K72" s="1091" t="s">
        <v>992</v>
      </c>
      <c r="L72" s="1091" t="s">
        <v>922</v>
      </c>
      <c r="M72" s="1091" t="s">
        <v>876</v>
      </c>
      <c r="N72" s="1091" t="s">
        <v>716</v>
      </c>
      <c r="O72" s="1091" t="s">
        <v>894</v>
      </c>
      <c r="P72" s="1091" t="s">
        <v>894</v>
      </c>
      <c r="Q72" s="1093" t="s">
        <v>716</v>
      </c>
      <c r="R72" s="1091" t="s">
        <v>894</v>
      </c>
      <c r="S72" s="1091" t="s">
        <v>894</v>
      </c>
      <c r="T72" s="1091" t="s">
        <v>708</v>
      </c>
      <c r="U72" s="1091" t="s">
        <v>708</v>
      </c>
      <c r="V72" s="2594"/>
      <c r="W72" s="2590"/>
    </row>
    <row r="73" spans="1:23" ht="16.5" customHeight="1">
      <c r="A73" s="2635"/>
      <c r="B73" s="417"/>
      <c r="C73" s="418"/>
      <c r="D73" s="418"/>
      <c r="E73" s="419"/>
      <c r="F73" s="2552"/>
      <c r="G73" s="1058"/>
      <c r="H73" s="1273"/>
      <c r="I73" s="1095"/>
      <c r="J73" s="1095"/>
      <c r="K73" s="1095"/>
      <c r="L73" s="1095"/>
      <c r="M73" s="1095"/>
      <c r="N73" s="1095"/>
      <c r="O73" s="1095"/>
      <c r="P73" s="1095"/>
      <c r="Q73" s="1095"/>
      <c r="R73" s="1095"/>
      <c r="S73" s="1095"/>
      <c r="T73" s="1095"/>
      <c r="U73" s="1095"/>
      <c r="V73" s="2595"/>
      <c r="W73" s="2591"/>
    </row>
    <row r="74" spans="1:23" ht="16.5" customHeight="1">
      <c r="A74" s="2630" t="s">
        <v>440</v>
      </c>
      <c r="B74" s="1063" t="s">
        <v>875</v>
      </c>
      <c r="C74" s="458" t="s">
        <v>547</v>
      </c>
      <c r="D74" s="458" t="s">
        <v>548</v>
      </c>
      <c r="E74" s="459" t="s">
        <v>542</v>
      </c>
      <c r="F74" s="2631" t="s">
        <v>1524</v>
      </c>
      <c r="G74" s="1076"/>
      <c r="H74" s="1274"/>
      <c r="I74" s="1097"/>
      <c r="J74" s="1097"/>
      <c r="K74" s="1097"/>
      <c r="L74" s="1097"/>
      <c r="M74" s="1097"/>
      <c r="N74" s="1097"/>
      <c r="O74" s="1097"/>
      <c r="P74" s="1097"/>
      <c r="Q74" s="1097"/>
      <c r="R74" s="1097"/>
      <c r="S74" s="1097"/>
      <c r="T74" s="1097"/>
      <c r="U74" s="1097"/>
      <c r="V74" s="1097"/>
      <c r="W74" s="1098"/>
    </row>
    <row r="75" spans="1:23" ht="16.5" customHeight="1">
      <c r="A75" s="2601"/>
      <c r="B75" s="423" t="s">
        <v>376</v>
      </c>
      <c r="C75" s="411" t="s">
        <v>549</v>
      </c>
      <c r="D75" s="411" t="s">
        <v>441</v>
      </c>
      <c r="E75" s="412" t="s">
        <v>550</v>
      </c>
      <c r="F75" s="2632"/>
      <c r="G75" s="707">
        <v>1</v>
      </c>
      <c r="H75" s="1279" t="s">
        <v>903</v>
      </c>
      <c r="I75" s="1091" t="s">
        <v>824</v>
      </c>
      <c r="J75" s="1091" t="s">
        <v>824</v>
      </c>
      <c r="K75" s="1091" t="s">
        <v>824</v>
      </c>
      <c r="L75" s="1091" t="s">
        <v>824</v>
      </c>
      <c r="M75" s="1091" t="s">
        <v>876</v>
      </c>
      <c r="N75" s="1091" t="s">
        <v>894</v>
      </c>
      <c r="O75" s="1091" t="s">
        <v>894</v>
      </c>
      <c r="P75" s="1091" t="s">
        <v>716</v>
      </c>
      <c r="Q75" s="1091" t="s">
        <v>936</v>
      </c>
      <c r="R75" s="1091" t="s">
        <v>708</v>
      </c>
      <c r="S75" s="1091" t="s">
        <v>943</v>
      </c>
      <c r="T75" s="1091" t="s">
        <v>708</v>
      </c>
      <c r="U75" s="1091" t="s">
        <v>708</v>
      </c>
      <c r="V75" s="1091"/>
      <c r="W75" s="1092"/>
    </row>
    <row r="76" spans="1:23" ht="16.5" customHeight="1">
      <c r="A76" s="2602"/>
      <c r="B76" s="417"/>
      <c r="C76" s="418" t="s">
        <v>902</v>
      </c>
      <c r="D76" s="418"/>
      <c r="E76" s="419"/>
      <c r="F76" s="2633"/>
      <c r="G76" s="1058"/>
      <c r="H76" s="1273"/>
      <c r="I76" s="1095"/>
      <c r="J76" s="1095"/>
      <c r="K76" s="1095"/>
      <c r="L76" s="1095"/>
      <c r="M76" s="1095"/>
      <c r="N76" s="1095"/>
      <c r="O76" s="1095"/>
      <c r="P76" s="1095"/>
      <c r="Q76" s="1095"/>
      <c r="R76" s="1095"/>
      <c r="S76" s="1095"/>
      <c r="T76" s="1095"/>
      <c r="U76" s="1095"/>
      <c r="V76" s="1095"/>
      <c r="W76" s="1096"/>
    </row>
    <row r="77" spans="1:23" ht="16.5" customHeight="1">
      <c r="A77" s="2627" t="s">
        <v>436</v>
      </c>
      <c r="B77" s="423" t="s">
        <v>437</v>
      </c>
      <c r="C77" s="411" t="s">
        <v>1159</v>
      </c>
      <c r="D77" s="411" t="s">
        <v>544</v>
      </c>
      <c r="E77" s="412" t="s">
        <v>545</v>
      </c>
      <c r="F77" s="496" t="s">
        <v>725</v>
      </c>
      <c r="G77" s="707"/>
      <c r="H77" s="1272"/>
      <c r="I77" s="1097"/>
      <c r="J77" s="1097"/>
      <c r="K77" s="1097"/>
      <c r="L77" s="1097"/>
      <c r="M77" s="1097"/>
      <c r="N77" s="1097"/>
      <c r="O77" s="1097"/>
      <c r="P77" s="1097"/>
      <c r="Q77" s="1097"/>
      <c r="R77" s="1097"/>
      <c r="S77" s="1097"/>
      <c r="T77" s="2547" t="s">
        <v>947</v>
      </c>
      <c r="U77" s="1097"/>
      <c r="V77" s="1097"/>
      <c r="W77" s="2586" t="s">
        <v>1165</v>
      </c>
    </row>
    <row r="78" spans="1:23" ht="16.5" customHeight="1">
      <c r="A78" s="2628"/>
      <c r="B78" s="423" t="s">
        <v>376</v>
      </c>
      <c r="C78" s="411" t="s">
        <v>1160</v>
      </c>
      <c r="D78" s="411" t="s">
        <v>438</v>
      </c>
      <c r="E78" s="412" t="s">
        <v>546</v>
      </c>
      <c r="F78" s="1265" t="s">
        <v>1162</v>
      </c>
      <c r="G78" s="707">
        <v>2</v>
      </c>
      <c r="H78" s="1272">
        <v>2780</v>
      </c>
      <c r="I78" s="1091" t="s">
        <v>824</v>
      </c>
      <c r="J78" s="1091" t="s">
        <v>918</v>
      </c>
      <c r="K78" s="1091" t="s">
        <v>824</v>
      </c>
      <c r="L78" s="1091" t="s">
        <v>824</v>
      </c>
      <c r="M78" s="1091" t="s">
        <v>876</v>
      </c>
      <c r="N78" s="1091" t="s">
        <v>894</v>
      </c>
      <c r="O78" s="1093" t="s">
        <v>929</v>
      </c>
      <c r="P78" s="1091" t="s">
        <v>894</v>
      </c>
      <c r="Q78" s="1091" t="s">
        <v>894</v>
      </c>
      <c r="R78" s="1091" t="s">
        <v>894</v>
      </c>
      <c r="S78" s="1091" t="s">
        <v>894</v>
      </c>
      <c r="T78" s="2548"/>
      <c r="U78" s="1091" t="s">
        <v>929</v>
      </c>
      <c r="V78" s="1091"/>
      <c r="W78" s="2587"/>
    </row>
    <row r="79" spans="1:23" ht="16.5" customHeight="1" thickBot="1">
      <c r="A79" s="2629"/>
      <c r="B79" s="513"/>
      <c r="C79" s="514" t="s">
        <v>1344</v>
      </c>
      <c r="D79" s="514" t="s">
        <v>439</v>
      </c>
      <c r="E79" s="515"/>
      <c r="F79" s="516" t="s">
        <v>1161</v>
      </c>
      <c r="G79" s="1117"/>
      <c r="H79" s="1118"/>
      <c r="I79" s="1115"/>
      <c r="J79" s="1115" t="s">
        <v>1163</v>
      </c>
      <c r="K79" s="1115"/>
      <c r="L79" s="1115"/>
      <c r="M79" s="1115"/>
      <c r="N79" s="1115"/>
      <c r="O79" s="1266" t="s">
        <v>1164</v>
      </c>
      <c r="P79" s="1115"/>
      <c r="Q79" s="1115"/>
      <c r="R79" s="1115"/>
      <c r="S79" s="1115"/>
      <c r="T79" s="2592"/>
      <c r="U79" s="1115" t="s">
        <v>950</v>
      </c>
      <c r="V79" s="1115"/>
      <c r="W79" s="2588"/>
    </row>
    <row r="80" ht="12.75" customHeight="1">
      <c r="E80" s="137"/>
    </row>
    <row r="81" ht="12.75" customHeight="1">
      <c r="E81" s="137"/>
    </row>
    <row r="82" ht="12.75" customHeight="1">
      <c r="E82" s="137"/>
    </row>
    <row r="83" spans="4:5" ht="12.75" customHeight="1">
      <c r="D83" s="101"/>
      <c r="E83" s="137"/>
    </row>
    <row r="84" ht="12.75" customHeight="1">
      <c r="E84" s="137"/>
    </row>
    <row r="85" ht="12.75" customHeight="1">
      <c r="E85" s="137"/>
    </row>
    <row r="86" ht="12.75" customHeight="1">
      <c r="E86" s="137"/>
    </row>
    <row r="87" ht="12.75" customHeight="1">
      <c r="E87" s="137"/>
    </row>
    <row r="88" ht="12.75" customHeight="1">
      <c r="E88" s="137"/>
    </row>
    <row r="89" ht="12.75" customHeight="1">
      <c r="E89" s="137"/>
    </row>
    <row r="90" ht="12.75" customHeight="1">
      <c r="E90" s="137"/>
    </row>
    <row r="91" ht="12.75" customHeight="1" thickBot="1">
      <c r="E91" s="137"/>
    </row>
  </sheetData>
  <sheetProtection/>
  <autoFilter ref="A4:AA79"/>
  <mergeCells count="94">
    <mergeCell ref="V8:V10"/>
    <mergeCell ref="W8:W10"/>
    <mergeCell ref="G17:G19"/>
    <mergeCell ref="W35:W37"/>
    <mergeCell ref="W38:W40"/>
    <mergeCell ref="W65:W67"/>
    <mergeCell ref="V53:V55"/>
    <mergeCell ref="W60:W61"/>
    <mergeCell ref="I60:L60"/>
    <mergeCell ref="M60:M61"/>
    <mergeCell ref="A32:A34"/>
    <mergeCell ref="G14:G16"/>
    <mergeCell ref="W20:W22"/>
    <mergeCell ref="W29:W31"/>
    <mergeCell ref="A26:A28"/>
    <mergeCell ref="A20:A22"/>
    <mergeCell ref="F14:F16"/>
    <mergeCell ref="W17:W19"/>
    <mergeCell ref="A44:A46"/>
    <mergeCell ref="A77:A79"/>
    <mergeCell ref="A74:A76"/>
    <mergeCell ref="F74:F76"/>
    <mergeCell ref="A65:A67"/>
    <mergeCell ref="A68:A70"/>
    <mergeCell ref="A71:A73"/>
    <mergeCell ref="F72:F73"/>
    <mergeCell ref="C68:C70"/>
    <mergeCell ref="B69:B70"/>
    <mergeCell ref="M3:M4"/>
    <mergeCell ref="A62:A64"/>
    <mergeCell ref="A56:A58"/>
    <mergeCell ref="A60:A61"/>
    <mergeCell ref="G60:G61"/>
    <mergeCell ref="A14:A16"/>
    <mergeCell ref="A5:A7"/>
    <mergeCell ref="F5:F6"/>
    <mergeCell ref="A8:A10"/>
    <mergeCell ref="F47:F49"/>
    <mergeCell ref="B3:B4"/>
    <mergeCell ref="A35:A37"/>
    <mergeCell ref="A29:A31"/>
    <mergeCell ref="A38:A40"/>
    <mergeCell ref="A17:A19"/>
    <mergeCell ref="W3:W4"/>
    <mergeCell ref="H3:H4"/>
    <mergeCell ref="G3:G4"/>
    <mergeCell ref="F3:F4"/>
    <mergeCell ref="E3:E4"/>
    <mergeCell ref="C3:C4"/>
    <mergeCell ref="N3:V3"/>
    <mergeCell ref="E60:E61"/>
    <mergeCell ref="D60:D61"/>
    <mergeCell ref="C60:C61"/>
    <mergeCell ref="A50:A52"/>
    <mergeCell ref="A41:A43"/>
    <mergeCell ref="A53:A55"/>
    <mergeCell ref="A47:A49"/>
    <mergeCell ref="B60:B61"/>
    <mergeCell ref="W77:W79"/>
    <mergeCell ref="W71:W73"/>
    <mergeCell ref="T77:T79"/>
    <mergeCell ref="V71:V73"/>
    <mergeCell ref="A3:A4"/>
    <mergeCell ref="I3:L3"/>
    <mergeCell ref="F8:F9"/>
    <mergeCell ref="A11:A13"/>
    <mergeCell ref="F11:F12"/>
    <mergeCell ref="D3:D4"/>
    <mergeCell ref="G68:G70"/>
    <mergeCell ref="C20:C22"/>
    <mergeCell ref="J20:J22"/>
    <mergeCell ref="L20:L22"/>
    <mergeCell ref="V20:V22"/>
    <mergeCell ref="R32:R34"/>
    <mergeCell ref="R35:R37"/>
    <mergeCell ref="F50:F52"/>
    <mergeCell ref="H35:H40"/>
    <mergeCell ref="Q32:Q34"/>
    <mergeCell ref="V56:V58"/>
    <mergeCell ref="L14:L16"/>
    <mergeCell ref="F41:F43"/>
    <mergeCell ref="V65:V67"/>
    <mergeCell ref="F60:F61"/>
    <mergeCell ref="F56:F58"/>
    <mergeCell ref="G62:G64"/>
    <mergeCell ref="V62:V64"/>
    <mergeCell ref="N60:V60"/>
    <mergeCell ref="H60:H61"/>
    <mergeCell ref="V11:V13"/>
    <mergeCell ref="R38:R40"/>
    <mergeCell ref="P32:P34"/>
    <mergeCell ref="P35:P37"/>
    <mergeCell ref="P38:P40"/>
    <mergeCell ref="V14:V16"/>
  </mergeCells>
  <dataValidations count="1">
    <dataValidation type="list" allowBlank="1" showInputMessage="1" showErrorMessage="1" sqref="M21">
      <formula1>"　,敷地内全面禁煙,建物内全面禁煙,建物内一部禁煙"</formula1>
    </dataValidation>
  </dataValidations>
  <printOptions/>
  <pageMargins left="0.7086614173228347" right="0.1968503937007874" top="0.6692913385826772" bottom="0.1968503937007874" header="0.7874015748031497" footer="0.3937007874015748"/>
  <pageSetup firstPageNumber="60" useFirstPageNumber="1" fitToHeight="2" horizontalDpi="600" verticalDpi="600" orientation="landscape" paperSize="8" scale="72" r:id="rId1"/>
  <headerFooter scaleWithDoc="0" alignWithMargins="0">
    <oddFooter>&amp;C&amp;12&amp;P</oddFooter>
  </headerFooter>
  <rowBreaks count="1" manualBreakCount="1">
    <brk id="58" max="25" man="1"/>
  </rowBreaks>
</worksheet>
</file>

<file path=xl/worksheets/sheet29.xml><?xml version="1.0" encoding="utf-8"?>
<worksheet xmlns="http://schemas.openxmlformats.org/spreadsheetml/2006/main" xmlns:r="http://schemas.openxmlformats.org/officeDocument/2006/relationships">
  <sheetPr>
    <pageSetUpPr fitToPage="1"/>
  </sheetPr>
  <dimension ref="A1:Z94"/>
  <sheetViews>
    <sheetView view="pageBreakPreview" zoomScale="115" zoomScaleSheetLayoutView="115" zoomScalePageLayoutView="0" workbookViewId="0" topLeftCell="A1">
      <pane ySplit="2" topLeftCell="A3" activePane="bottomLeft" state="frozen"/>
      <selection pane="topLeft" activeCell="K13" sqref="K13"/>
      <selection pane="bottomLeft" activeCell="K13" sqref="K13"/>
    </sheetView>
  </sheetViews>
  <sheetFormatPr defaultColWidth="9.00390625" defaultRowHeight="13.5"/>
  <cols>
    <col min="1" max="1" width="21.25390625" style="163" customWidth="1"/>
    <col min="2" max="2" width="2.625" style="172" customWidth="1"/>
    <col min="3" max="3" width="2.625" style="163" customWidth="1"/>
    <col min="4" max="4" width="2.875" style="163" customWidth="1"/>
    <col min="5" max="5" width="3.125" style="163" customWidth="1"/>
    <col min="6" max="6" width="7.625" style="173" customWidth="1"/>
    <col min="7" max="7" width="7.00390625" style="163" customWidth="1"/>
    <col min="8" max="8" width="6.00390625" style="163" customWidth="1"/>
    <col min="9" max="9" width="7.875" style="163" customWidth="1"/>
    <col min="10" max="10" width="6.625" style="163" customWidth="1"/>
    <col min="11" max="11" width="5.75390625" style="163" customWidth="1"/>
    <col min="12" max="14" width="6.625" style="163" customWidth="1"/>
    <col min="15" max="15" width="7.625" style="163" customWidth="1"/>
    <col min="16" max="17" width="8.375" style="163" customWidth="1"/>
    <col min="18" max="16384" width="9.00390625" style="163" customWidth="1"/>
  </cols>
  <sheetData>
    <row r="1" spans="1:17" ht="25.5" customHeight="1">
      <c r="A1" s="2665" t="s">
        <v>445</v>
      </c>
      <c r="B1" s="2667" t="s">
        <v>1430</v>
      </c>
      <c r="C1" s="2668"/>
      <c r="D1" s="2668"/>
      <c r="E1" s="2669"/>
      <c r="F1" s="2667" t="s">
        <v>1431</v>
      </c>
      <c r="G1" s="2668"/>
      <c r="H1" s="2668"/>
      <c r="I1" s="2669"/>
      <c r="J1" s="2667" t="s">
        <v>1432</v>
      </c>
      <c r="K1" s="2669"/>
      <c r="L1" s="2663" t="s">
        <v>1433</v>
      </c>
      <c r="M1" s="2672" t="s">
        <v>1434</v>
      </c>
      <c r="N1" s="2672" t="s">
        <v>1435</v>
      </c>
      <c r="O1" s="2667" t="s">
        <v>791</v>
      </c>
      <c r="P1" s="2668"/>
      <c r="Q1" s="2674"/>
    </row>
    <row r="2" spans="1:17" ht="56.25" customHeight="1" thickBot="1">
      <c r="A2" s="2666"/>
      <c r="B2" s="397" t="s">
        <v>446</v>
      </c>
      <c r="C2" s="397" t="s">
        <v>447</v>
      </c>
      <c r="D2" s="397" t="s">
        <v>448</v>
      </c>
      <c r="E2" s="398" t="s">
        <v>449</v>
      </c>
      <c r="F2" s="399" t="s">
        <v>450</v>
      </c>
      <c r="G2" s="399" t="s">
        <v>451</v>
      </c>
      <c r="H2" s="399" t="s">
        <v>452</v>
      </c>
      <c r="I2" s="399" t="s">
        <v>453</v>
      </c>
      <c r="J2" s="399" t="s">
        <v>450</v>
      </c>
      <c r="K2" s="399" t="s">
        <v>454</v>
      </c>
      <c r="L2" s="2664"/>
      <c r="M2" s="2673"/>
      <c r="N2" s="2673"/>
      <c r="O2" s="399" t="s">
        <v>1436</v>
      </c>
      <c r="P2" s="399" t="s">
        <v>1437</v>
      </c>
      <c r="Q2" s="400" t="s">
        <v>1438</v>
      </c>
    </row>
    <row r="3" spans="1:17" ht="30" customHeight="1">
      <c r="A3" s="1473" t="s">
        <v>455</v>
      </c>
      <c r="B3" s="1270">
        <v>11</v>
      </c>
      <c r="C3" s="1270"/>
      <c r="D3" s="1270">
        <v>9</v>
      </c>
      <c r="E3" s="1270">
        <f aca="true" t="shared" si="0" ref="E3:E44">SUM(B3:D3)</f>
        <v>20</v>
      </c>
      <c r="F3" s="1427">
        <v>728792</v>
      </c>
      <c r="G3" s="1270">
        <v>87470</v>
      </c>
      <c r="H3" s="1270">
        <v>72774</v>
      </c>
      <c r="I3" s="1270">
        <v>112000</v>
      </c>
      <c r="J3" s="1270">
        <v>10657</v>
      </c>
      <c r="K3" s="1270">
        <v>2743</v>
      </c>
      <c r="L3" s="1270">
        <v>309</v>
      </c>
      <c r="M3" s="1270">
        <v>101</v>
      </c>
      <c r="N3" s="1270">
        <v>12</v>
      </c>
      <c r="O3" s="1270">
        <v>51977</v>
      </c>
      <c r="P3" s="1270">
        <v>146005</v>
      </c>
      <c r="Q3" s="1428">
        <v>76819</v>
      </c>
    </row>
    <row r="4" spans="1:26" s="207" customFormat="1" ht="30" customHeight="1">
      <c r="A4" s="1484" t="s">
        <v>686</v>
      </c>
      <c r="B4" s="709">
        <v>13</v>
      </c>
      <c r="C4" s="709"/>
      <c r="D4" s="709">
        <v>5</v>
      </c>
      <c r="E4" s="710">
        <f t="shared" si="0"/>
        <v>18</v>
      </c>
      <c r="F4" s="711">
        <v>310414</v>
      </c>
      <c r="G4" s="709">
        <v>86790</v>
      </c>
      <c r="H4" s="709">
        <v>12215</v>
      </c>
      <c r="I4" s="709">
        <v>162703</v>
      </c>
      <c r="J4" s="709">
        <v>10556</v>
      </c>
      <c r="K4" s="709">
        <v>1332</v>
      </c>
      <c r="L4" s="709">
        <v>10445</v>
      </c>
      <c r="M4" s="709">
        <v>123</v>
      </c>
      <c r="N4" s="709">
        <v>10</v>
      </c>
      <c r="O4" s="2670">
        <v>68587</v>
      </c>
      <c r="P4" s="709">
        <v>472901</v>
      </c>
      <c r="Q4" s="712">
        <v>230181</v>
      </c>
      <c r="R4" s="164"/>
      <c r="S4" s="164"/>
      <c r="T4" s="164"/>
      <c r="U4" s="164"/>
      <c r="V4" s="164"/>
      <c r="W4" s="164"/>
      <c r="X4" s="164"/>
      <c r="Y4" s="164"/>
      <c r="Z4" s="164"/>
    </row>
    <row r="5" spans="1:26" s="209" customFormat="1" ht="30" customHeight="1">
      <c r="A5" s="1484" t="s">
        <v>814</v>
      </c>
      <c r="B5" s="709">
        <v>1</v>
      </c>
      <c r="C5" s="709"/>
      <c r="D5" s="709">
        <v>1</v>
      </c>
      <c r="E5" s="710">
        <f t="shared" si="0"/>
        <v>2</v>
      </c>
      <c r="F5" s="711">
        <v>22961</v>
      </c>
      <c r="G5" s="709">
        <v>11367</v>
      </c>
      <c r="H5" s="709"/>
      <c r="I5" s="709">
        <v>17935</v>
      </c>
      <c r="J5" s="709">
        <v>1276</v>
      </c>
      <c r="K5" s="709">
        <v>32</v>
      </c>
      <c r="L5" s="709">
        <v>928</v>
      </c>
      <c r="M5" s="709">
        <v>12</v>
      </c>
      <c r="N5" s="709">
        <v>1</v>
      </c>
      <c r="O5" s="2671"/>
      <c r="P5" s="709">
        <v>43567</v>
      </c>
      <c r="Q5" s="712">
        <v>24368</v>
      </c>
      <c r="R5" s="208"/>
      <c r="S5" s="208"/>
      <c r="T5" s="208"/>
      <c r="U5" s="208"/>
      <c r="V5" s="208"/>
      <c r="W5" s="208"/>
      <c r="X5" s="208"/>
      <c r="Y5" s="208"/>
      <c r="Z5" s="208"/>
    </row>
    <row r="6" spans="1:26" s="209" customFormat="1" ht="30" customHeight="1">
      <c r="A6" s="1484" t="s">
        <v>467</v>
      </c>
      <c r="B6" s="709">
        <v>14</v>
      </c>
      <c r="C6" s="709"/>
      <c r="D6" s="709">
        <v>10</v>
      </c>
      <c r="E6" s="710">
        <f t="shared" si="0"/>
        <v>24</v>
      </c>
      <c r="F6" s="711">
        <v>403315</v>
      </c>
      <c r="G6" s="709">
        <v>89823</v>
      </c>
      <c r="H6" s="709">
        <v>21163</v>
      </c>
      <c r="I6" s="709">
        <v>188345</v>
      </c>
      <c r="J6" s="709">
        <v>13545</v>
      </c>
      <c r="K6" s="709">
        <v>5301</v>
      </c>
      <c r="L6" s="709">
        <v>9162</v>
      </c>
      <c r="M6" s="709">
        <v>118</v>
      </c>
      <c r="N6" s="709">
        <v>23</v>
      </c>
      <c r="O6" s="709">
        <v>44776</v>
      </c>
      <c r="P6" s="709">
        <v>345498</v>
      </c>
      <c r="Q6" s="712">
        <v>122281</v>
      </c>
      <c r="R6" s="208"/>
      <c r="S6" s="208"/>
      <c r="T6" s="208"/>
      <c r="U6" s="208"/>
      <c r="V6" s="208"/>
      <c r="W6" s="208"/>
      <c r="X6" s="208"/>
      <c r="Y6" s="208"/>
      <c r="Z6" s="208"/>
    </row>
    <row r="7" spans="1:26" s="209" customFormat="1" ht="30" customHeight="1">
      <c r="A7" s="1484" t="s">
        <v>468</v>
      </c>
      <c r="B7" s="709">
        <v>4</v>
      </c>
      <c r="C7" s="709"/>
      <c r="D7" s="709">
        <v>4</v>
      </c>
      <c r="E7" s="710">
        <f t="shared" si="0"/>
        <v>8</v>
      </c>
      <c r="F7" s="711">
        <v>143024</v>
      </c>
      <c r="G7" s="709">
        <v>46215</v>
      </c>
      <c r="H7" s="709">
        <v>4297</v>
      </c>
      <c r="I7" s="709">
        <v>97648</v>
      </c>
      <c r="J7" s="709">
        <v>4323</v>
      </c>
      <c r="K7" s="709">
        <v>1044</v>
      </c>
      <c r="L7" s="709">
        <v>2878</v>
      </c>
      <c r="M7" s="709">
        <v>59</v>
      </c>
      <c r="N7" s="709">
        <v>8</v>
      </c>
      <c r="O7" s="709">
        <v>9848</v>
      </c>
      <c r="P7" s="709">
        <v>98064</v>
      </c>
      <c r="Q7" s="712">
        <v>42138</v>
      </c>
      <c r="R7" s="208"/>
      <c r="S7" s="208"/>
      <c r="T7" s="208"/>
      <c r="U7" s="208"/>
      <c r="V7" s="208"/>
      <c r="W7" s="208"/>
      <c r="X7" s="208"/>
      <c r="Y7" s="208"/>
      <c r="Z7" s="208"/>
    </row>
    <row r="8" spans="1:26" s="209" customFormat="1" ht="30" customHeight="1">
      <c r="A8" s="1484" t="s">
        <v>469</v>
      </c>
      <c r="B8" s="709">
        <v>3</v>
      </c>
      <c r="C8" s="709"/>
      <c r="D8" s="709">
        <v>2</v>
      </c>
      <c r="E8" s="710">
        <f t="shared" si="0"/>
        <v>5</v>
      </c>
      <c r="F8" s="711">
        <v>50804</v>
      </c>
      <c r="G8" s="709">
        <v>14387</v>
      </c>
      <c r="H8" s="709">
        <v>1705</v>
      </c>
      <c r="I8" s="709">
        <v>48213</v>
      </c>
      <c r="J8" s="709">
        <v>1292</v>
      </c>
      <c r="K8" s="709">
        <v>321</v>
      </c>
      <c r="L8" s="709">
        <v>1516</v>
      </c>
      <c r="M8" s="709">
        <v>47</v>
      </c>
      <c r="N8" s="709">
        <v>8</v>
      </c>
      <c r="O8" s="709">
        <v>3229</v>
      </c>
      <c r="P8" s="709">
        <v>29646</v>
      </c>
      <c r="Q8" s="712">
        <v>11919</v>
      </c>
      <c r="R8" s="208"/>
      <c r="S8" s="208"/>
      <c r="T8" s="208"/>
      <c r="U8" s="208"/>
      <c r="V8" s="208"/>
      <c r="W8" s="208"/>
      <c r="X8" s="208"/>
      <c r="Y8" s="208"/>
      <c r="Z8" s="208"/>
    </row>
    <row r="9" spans="1:26" s="209" customFormat="1" ht="30" customHeight="1">
      <c r="A9" s="1484" t="s">
        <v>470</v>
      </c>
      <c r="B9" s="709">
        <v>3</v>
      </c>
      <c r="C9" s="709"/>
      <c r="D9" s="709">
        <v>5</v>
      </c>
      <c r="E9" s="710">
        <f t="shared" si="0"/>
        <v>8</v>
      </c>
      <c r="F9" s="711">
        <v>54691</v>
      </c>
      <c r="G9" s="709">
        <v>15634</v>
      </c>
      <c r="H9" s="709">
        <v>4334</v>
      </c>
      <c r="I9" s="709">
        <v>45406</v>
      </c>
      <c r="J9" s="709">
        <v>1819</v>
      </c>
      <c r="K9" s="709">
        <v>646</v>
      </c>
      <c r="L9" s="709">
        <v>533</v>
      </c>
      <c r="M9" s="709">
        <v>45</v>
      </c>
      <c r="N9" s="709">
        <v>6</v>
      </c>
      <c r="O9" s="709">
        <v>3251</v>
      </c>
      <c r="P9" s="709">
        <v>23536</v>
      </c>
      <c r="Q9" s="712">
        <v>10710</v>
      </c>
      <c r="R9" s="208"/>
      <c r="S9" s="208"/>
      <c r="T9" s="208"/>
      <c r="U9" s="208"/>
      <c r="V9" s="208"/>
      <c r="W9" s="208"/>
      <c r="X9" s="208"/>
      <c r="Y9" s="208"/>
      <c r="Z9" s="208"/>
    </row>
    <row r="10" spans="1:26" s="207" customFormat="1" ht="30" customHeight="1">
      <c r="A10" s="1487" t="s">
        <v>474</v>
      </c>
      <c r="B10" s="713">
        <v>4</v>
      </c>
      <c r="C10" s="714">
        <v>1</v>
      </c>
      <c r="D10" s="714">
        <v>5</v>
      </c>
      <c r="E10" s="715">
        <v>10</v>
      </c>
      <c r="F10" s="716">
        <v>106278</v>
      </c>
      <c r="G10" s="714">
        <v>30349</v>
      </c>
      <c r="H10" s="714">
        <v>2992</v>
      </c>
      <c r="I10" s="714">
        <v>57286</v>
      </c>
      <c r="J10" s="714">
        <v>6499</v>
      </c>
      <c r="K10" s="714">
        <v>889</v>
      </c>
      <c r="L10" s="714">
        <v>8433</v>
      </c>
      <c r="M10" s="714">
        <v>55</v>
      </c>
      <c r="N10" s="714">
        <v>9</v>
      </c>
      <c r="O10" s="714">
        <v>15761</v>
      </c>
      <c r="P10" s="717">
        <v>191652</v>
      </c>
      <c r="Q10" s="712">
        <v>78785</v>
      </c>
      <c r="R10" s="216"/>
      <c r="S10" s="216"/>
      <c r="T10" s="216"/>
      <c r="U10" s="216"/>
      <c r="V10" s="216"/>
      <c r="W10" s="216"/>
      <c r="X10" s="216"/>
      <c r="Y10" s="216"/>
      <c r="Z10" s="216"/>
    </row>
    <row r="11" spans="1:26" s="207" customFormat="1" ht="30" customHeight="1">
      <c r="A11" s="1488" t="s">
        <v>473</v>
      </c>
      <c r="B11" s="713">
        <v>7</v>
      </c>
      <c r="C11" s="714">
        <v>0</v>
      </c>
      <c r="D11" s="714">
        <v>2</v>
      </c>
      <c r="E11" s="715">
        <v>9</v>
      </c>
      <c r="F11" s="716">
        <v>174677</v>
      </c>
      <c r="G11" s="714">
        <v>48699</v>
      </c>
      <c r="H11" s="714">
        <v>5826</v>
      </c>
      <c r="I11" s="714">
        <v>124114</v>
      </c>
      <c r="J11" s="714">
        <v>6715</v>
      </c>
      <c r="K11" s="714">
        <v>541</v>
      </c>
      <c r="L11" s="714">
        <v>6432</v>
      </c>
      <c r="M11" s="714">
        <v>75</v>
      </c>
      <c r="N11" s="714">
        <v>10</v>
      </c>
      <c r="O11" s="714">
        <v>22283</v>
      </c>
      <c r="P11" s="717">
        <v>242488</v>
      </c>
      <c r="Q11" s="712">
        <v>91957</v>
      </c>
      <c r="R11" s="216"/>
      <c r="S11" s="216"/>
      <c r="T11" s="216"/>
      <c r="U11" s="216"/>
      <c r="V11" s="216"/>
      <c r="W11" s="216"/>
      <c r="X11" s="216"/>
      <c r="Y11" s="216"/>
      <c r="Z11" s="216"/>
    </row>
    <row r="12" spans="1:26" s="207" customFormat="1" ht="30" customHeight="1">
      <c r="A12" s="1488" t="s">
        <v>475</v>
      </c>
      <c r="B12" s="713">
        <v>4</v>
      </c>
      <c r="C12" s="714">
        <v>0</v>
      </c>
      <c r="D12" s="714">
        <v>1</v>
      </c>
      <c r="E12" s="715">
        <v>5</v>
      </c>
      <c r="F12" s="716">
        <v>84986</v>
      </c>
      <c r="G12" s="714">
        <v>23784</v>
      </c>
      <c r="H12" s="714">
        <v>2604</v>
      </c>
      <c r="I12" s="714">
        <v>62318</v>
      </c>
      <c r="J12" s="714">
        <v>5200</v>
      </c>
      <c r="K12" s="714">
        <v>377</v>
      </c>
      <c r="L12" s="714">
        <v>9419</v>
      </c>
      <c r="M12" s="714">
        <v>87</v>
      </c>
      <c r="N12" s="714">
        <v>9</v>
      </c>
      <c r="O12" s="714">
        <v>8998</v>
      </c>
      <c r="P12" s="717">
        <v>123707</v>
      </c>
      <c r="Q12" s="712">
        <v>39991</v>
      </c>
      <c r="R12" s="216"/>
      <c r="S12" s="216"/>
      <c r="T12" s="216"/>
      <c r="U12" s="216"/>
      <c r="V12" s="216"/>
      <c r="W12" s="216"/>
      <c r="X12" s="216"/>
      <c r="Y12" s="216"/>
      <c r="Z12" s="216"/>
    </row>
    <row r="13" spans="1:26" s="207" customFormat="1" ht="30" customHeight="1">
      <c r="A13" s="1488" t="s">
        <v>819</v>
      </c>
      <c r="B13" s="709">
        <v>1</v>
      </c>
      <c r="C13" s="709">
        <v>0</v>
      </c>
      <c r="D13" s="709">
        <v>3</v>
      </c>
      <c r="E13" s="710">
        <v>4</v>
      </c>
      <c r="F13" s="711">
        <v>21930</v>
      </c>
      <c r="G13" s="709">
        <v>12928</v>
      </c>
      <c r="H13" s="709">
        <v>298</v>
      </c>
      <c r="I13" s="709">
        <v>21195</v>
      </c>
      <c r="J13" s="709">
        <v>936</v>
      </c>
      <c r="K13" s="709">
        <v>177</v>
      </c>
      <c r="L13" s="709">
        <v>748</v>
      </c>
      <c r="M13" s="709">
        <v>22</v>
      </c>
      <c r="N13" s="709">
        <v>1</v>
      </c>
      <c r="O13" s="709">
        <v>166</v>
      </c>
      <c r="P13" s="709">
        <v>8978</v>
      </c>
      <c r="Q13" s="712">
        <v>4162</v>
      </c>
      <c r="R13" s="164"/>
      <c r="S13" s="164"/>
      <c r="T13" s="164"/>
      <c r="U13" s="164"/>
      <c r="V13" s="164"/>
      <c r="W13" s="164"/>
      <c r="X13" s="164"/>
      <c r="Y13" s="164"/>
      <c r="Z13" s="164"/>
    </row>
    <row r="14" spans="1:26" s="209" customFormat="1" ht="30" customHeight="1">
      <c r="A14" s="1484" t="s">
        <v>460</v>
      </c>
      <c r="B14" s="709">
        <v>12</v>
      </c>
      <c r="C14" s="709"/>
      <c r="D14" s="709">
        <v>10</v>
      </c>
      <c r="E14" s="710">
        <f t="shared" si="0"/>
        <v>22</v>
      </c>
      <c r="F14" s="711">
        <v>427212</v>
      </c>
      <c r="G14" s="709">
        <v>92419</v>
      </c>
      <c r="H14" s="709">
        <v>15420</v>
      </c>
      <c r="I14" s="709">
        <v>158195</v>
      </c>
      <c r="J14" s="709">
        <v>10965</v>
      </c>
      <c r="K14" s="709">
        <v>1039</v>
      </c>
      <c r="L14" s="709">
        <v>9827</v>
      </c>
      <c r="M14" s="709">
        <v>125</v>
      </c>
      <c r="N14" s="709">
        <v>17</v>
      </c>
      <c r="O14" s="709">
        <v>25424</v>
      </c>
      <c r="P14" s="709">
        <v>439152</v>
      </c>
      <c r="Q14" s="712">
        <v>152300</v>
      </c>
      <c r="R14" s="208"/>
      <c r="S14" s="208"/>
      <c r="T14" s="208"/>
      <c r="U14" s="208"/>
      <c r="V14" s="208"/>
      <c r="W14" s="208"/>
      <c r="X14" s="208"/>
      <c r="Y14" s="208"/>
      <c r="Z14" s="208"/>
    </row>
    <row r="15" spans="1:26" s="209" customFormat="1" ht="30" customHeight="1">
      <c r="A15" s="1484" t="s">
        <v>461</v>
      </c>
      <c r="B15" s="709">
        <v>3</v>
      </c>
      <c r="C15" s="709"/>
      <c r="D15" s="709">
        <v>2</v>
      </c>
      <c r="E15" s="710">
        <f t="shared" si="0"/>
        <v>5</v>
      </c>
      <c r="F15" s="711">
        <v>115985</v>
      </c>
      <c r="G15" s="709">
        <v>25277</v>
      </c>
      <c r="H15" s="709">
        <v>2925</v>
      </c>
      <c r="I15" s="709">
        <v>77285</v>
      </c>
      <c r="J15" s="709">
        <v>3639</v>
      </c>
      <c r="K15" s="709">
        <v>206</v>
      </c>
      <c r="L15" s="709">
        <v>3812</v>
      </c>
      <c r="M15" s="709">
        <v>56</v>
      </c>
      <c r="N15" s="709">
        <v>7</v>
      </c>
      <c r="O15" s="709">
        <v>3609</v>
      </c>
      <c r="P15" s="709">
        <v>89126</v>
      </c>
      <c r="Q15" s="712">
        <v>32703</v>
      </c>
      <c r="R15" s="208"/>
      <c r="S15" s="208"/>
      <c r="T15" s="208"/>
      <c r="U15" s="208"/>
      <c r="V15" s="208"/>
      <c r="W15" s="208"/>
      <c r="X15" s="208"/>
      <c r="Y15" s="208"/>
      <c r="Z15" s="208"/>
    </row>
    <row r="16" spans="1:26" s="209" customFormat="1" ht="30" customHeight="1">
      <c r="A16" s="1484" t="s">
        <v>462</v>
      </c>
      <c r="B16" s="709">
        <v>4</v>
      </c>
      <c r="C16" s="709"/>
      <c r="D16" s="709">
        <v>1</v>
      </c>
      <c r="E16" s="710">
        <f t="shared" si="0"/>
        <v>5</v>
      </c>
      <c r="F16" s="711">
        <v>70205</v>
      </c>
      <c r="G16" s="709">
        <v>20626</v>
      </c>
      <c r="H16" s="709">
        <v>3772</v>
      </c>
      <c r="I16" s="709">
        <v>61403</v>
      </c>
      <c r="J16" s="709">
        <v>3829</v>
      </c>
      <c r="K16" s="709">
        <v>221</v>
      </c>
      <c r="L16" s="709">
        <v>3541</v>
      </c>
      <c r="M16" s="709">
        <v>54</v>
      </c>
      <c r="N16" s="709">
        <v>7</v>
      </c>
      <c r="O16" s="709">
        <v>2661</v>
      </c>
      <c r="P16" s="709">
        <v>113096</v>
      </c>
      <c r="Q16" s="712">
        <v>50254</v>
      </c>
      <c r="R16" s="208"/>
      <c r="S16" s="208"/>
      <c r="T16" s="208"/>
      <c r="U16" s="208"/>
      <c r="V16" s="208"/>
      <c r="W16" s="208"/>
      <c r="X16" s="208"/>
      <c r="Y16" s="208"/>
      <c r="Z16" s="208"/>
    </row>
    <row r="17" spans="1:26" s="209" customFormat="1" ht="30" customHeight="1">
      <c r="A17" s="1484" t="s">
        <v>463</v>
      </c>
      <c r="B17" s="709">
        <v>2</v>
      </c>
      <c r="C17" s="709"/>
      <c r="D17" s="709">
        <v>3</v>
      </c>
      <c r="E17" s="710">
        <f t="shared" si="0"/>
        <v>5</v>
      </c>
      <c r="F17" s="711">
        <v>90656</v>
      </c>
      <c r="G17" s="709">
        <v>24996</v>
      </c>
      <c r="H17" s="709">
        <v>3364</v>
      </c>
      <c r="I17" s="709">
        <v>62940</v>
      </c>
      <c r="J17" s="709">
        <v>3661</v>
      </c>
      <c r="K17" s="709">
        <v>147</v>
      </c>
      <c r="L17" s="709">
        <v>3722</v>
      </c>
      <c r="M17" s="709">
        <v>41</v>
      </c>
      <c r="N17" s="709">
        <v>6</v>
      </c>
      <c r="O17" s="709">
        <v>1703</v>
      </c>
      <c r="P17" s="709">
        <v>36496</v>
      </c>
      <c r="Q17" s="712">
        <v>11210</v>
      </c>
      <c r="R17" s="208"/>
      <c r="S17" s="208"/>
      <c r="T17" s="208"/>
      <c r="U17" s="208"/>
      <c r="V17" s="208"/>
      <c r="W17" s="208"/>
      <c r="X17" s="208"/>
      <c r="Y17" s="208"/>
      <c r="Z17" s="208"/>
    </row>
    <row r="18" spans="1:26" s="207" customFormat="1" ht="30" customHeight="1">
      <c r="A18" s="1484" t="s">
        <v>456</v>
      </c>
      <c r="B18" s="709">
        <v>6</v>
      </c>
      <c r="C18" s="709"/>
      <c r="D18" s="709">
        <v>9</v>
      </c>
      <c r="E18" s="710">
        <f t="shared" si="0"/>
        <v>15</v>
      </c>
      <c r="F18" s="711">
        <v>588427</v>
      </c>
      <c r="G18" s="709">
        <v>176184</v>
      </c>
      <c r="H18" s="709">
        <v>18744</v>
      </c>
      <c r="I18" s="709">
        <v>205798</v>
      </c>
      <c r="J18" s="709">
        <v>15436</v>
      </c>
      <c r="K18" s="709">
        <v>2621</v>
      </c>
      <c r="L18" s="709">
        <v>18785</v>
      </c>
      <c r="M18" s="709">
        <v>229</v>
      </c>
      <c r="N18" s="709">
        <v>15</v>
      </c>
      <c r="O18" s="2675">
        <v>313170</v>
      </c>
      <c r="P18" s="709">
        <v>1143842</v>
      </c>
      <c r="Q18" s="712">
        <v>359880</v>
      </c>
      <c r="R18" s="164"/>
      <c r="S18" s="164"/>
      <c r="T18" s="164"/>
      <c r="U18" s="164"/>
      <c r="V18" s="164"/>
      <c r="W18" s="164"/>
      <c r="X18" s="164"/>
      <c r="Y18" s="164"/>
      <c r="Z18" s="164"/>
    </row>
    <row r="19" spans="1:26" s="207" customFormat="1" ht="30" customHeight="1">
      <c r="A19" s="1484" t="s">
        <v>457</v>
      </c>
      <c r="B19" s="709"/>
      <c r="C19" s="709"/>
      <c r="D19" s="709">
        <v>1</v>
      </c>
      <c r="E19" s="710">
        <f t="shared" si="0"/>
        <v>1</v>
      </c>
      <c r="F19" s="711">
        <v>81828</v>
      </c>
      <c r="G19" s="709">
        <v>23081</v>
      </c>
      <c r="H19" s="709">
        <v>3439</v>
      </c>
      <c r="I19" s="709">
        <v>48764</v>
      </c>
      <c r="J19" s="709">
        <v>3144</v>
      </c>
      <c r="K19" s="709">
        <v>486</v>
      </c>
      <c r="L19" s="709">
        <v>3294</v>
      </c>
      <c r="M19" s="709">
        <v>39</v>
      </c>
      <c r="N19" s="709">
        <v>7</v>
      </c>
      <c r="O19" s="2676"/>
      <c r="P19" s="709">
        <v>191741</v>
      </c>
      <c r="Q19" s="712">
        <v>67008</v>
      </c>
      <c r="R19" s="164"/>
      <c r="S19" s="164"/>
      <c r="T19" s="164"/>
      <c r="U19" s="164"/>
      <c r="V19" s="164"/>
      <c r="W19" s="164"/>
      <c r="X19" s="164"/>
      <c r="Y19" s="164"/>
      <c r="Z19" s="164"/>
    </row>
    <row r="20" spans="1:26" s="207" customFormat="1" ht="30" customHeight="1">
      <c r="A20" s="1484" t="s">
        <v>458</v>
      </c>
      <c r="B20" s="709"/>
      <c r="C20" s="709"/>
      <c r="D20" s="709">
        <v>1</v>
      </c>
      <c r="E20" s="710">
        <f t="shared" si="0"/>
        <v>1</v>
      </c>
      <c r="F20" s="711">
        <v>110343</v>
      </c>
      <c r="G20" s="709">
        <v>36843</v>
      </c>
      <c r="H20" s="709">
        <v>3837</v>
      </c>
      <c r="I20" s="709">
        <v>80750</v>
      </c>
      <c r="J20" s="709">
        <v>3483</v>
      </c>
      <c r="K20" s="709">
        <v>908</v>
      </c>
      <c r="L20" s="709">
        <v>1604</v>
      </c>
      <c r="M20" s="709">
        <v>34</v>
      </c>
      <c r="N20" s="709">
        <v>6</v>
      </c>
      <c r="O20" s="2676"/>
      <c r="P20" s="709">
        <v>140401</v>
      </c>
      <c r="Q20" s="712">
        <v>54354</v>
      </c>
      <c r="R20" s="164"/>
      <c r="S20" s="164"/>
      <c r="T20" s="164"/>
      <c r="U20" s="164"/>
      <c r="V20" s="164"/>
      <c r="W20" s="164"/>
      <c r="X20" s="164"/>
      <c r="Y20" s="164"/>
      <c r="Z20" s="164"/>
    </row>
    <row r="21" spans="1:26" s="207" customFormat="1" ht="30" customHeight="1">
      <c r="A21" s="1484" t="s">
        <v>459</v>
      </c>
      <c r="B21" s="709">
        <v>1</v>
      </c>
      <c r="C21" s="709"/>
      <c r="D21" s="709">
        <v>2</v>
      </c>
      <c r="E21" s="710">
        <f t="shared" si="0"/>
        <v>3</v>
      </c>
      <c r="F21" s="711">
        <v>28431</v>
      </c>
      <c r="G21" s="709">
        <v>5281</v>
      </c>
      <c r="H21" s="709">
        <v>3338</v>
      </c>
      <c r="I21" s="709">
        <v>26185</v>
      </c>
      <c r="J21" s="709">
        <v>806</v>
      </c>
      <c r="K21" s="709">
        <v>248</v>
      </c>
      <c r="L21" s="709">
        <v>1159</v>
      </c>
      <c r="M21" s="709">
        <v>0</v>
      </c>
      <c r="N21" s="709">
        <v>2</v>
      </c>
      <c r="O21" s="2677"/>
      <c r="P21" s="709">
        <v>11110</v>
      </c>
      <c r="Q21" s="712">
        <v>1402</v>
      </c>
      <c r="R21" s="164"/>
      <c r="S21" s="164"/>
      <c r="T21" s="164"/>
      <c r="U21" s="164"/>
      <c r="V21" s="164"/>
      <c r="W21" s="164"/>
      <c r="X21" s="164"/>
      <c r="Y21" s="164"/>
      <c r="Z21" s="164"/>
    </row>
    <row r="22" spans="1:26" s="215" customFormat="1" ht="30" customHeight="1">
      <c r="A22" s="1484" t="s">
        <v>472</v>
      </c>
      <c r="B22" s="709">
        <v>2</v>
      </c>
      <c r="C22" s="709"/>
      <c r="D22" s="709">
        <v>8</v>
      </c>
      <c r="E22" s="710">
        <f t="shared" si="0"/>
        <v>10</v>
      </c>
      <c r="F22" s="711">
        <v>102204</v>
      </c>
      <c r="G22" s="709">
        <v>29053</v>
      </c>
      <c r="H22" s="709">
        <v>3888</v>
      </c>
      <c r="I22" s="709">
        <v>95369</v>
      </c>
      <c r="J22" s="709">
        <v>4153</v>
      </c>
      <c r="K22" s="709">
        <v>1148</v>
      </c>
      <c r="L22" s="709">
        <v>318</v>
      </c>
      <c r="M22" s="709">
        <v>44</v>
      </c>
      <c r="N22" s="709">
        <v>6</v>
      </c>
      <c r="O22" s="709">
        <v>16906</v>
      </c>
      <c r="P22" s="709">
        <v>134791</v>
      </c>
      <c r="Q22" s="712">
        <v>58303</v>
      </c>
      <c r="R22" s="214"/>
      <c r="S22" s="214"/>
      <c r="T22" s="214"/>
      <c r="U22" s="214"/>
      <c r="V22" s="214"/>
      <c r="W22" s="214"/>
      <c r="X22" s="214"/>
      <c r="Y22" s="214"/>
      <c r="Z22" s="214"/>
    </row>
    <row r="23" spans="1:26" s="218" customFormat="1" ht="30" customHeight="1">
      <c r="A23" s="1484" t="s">
        <v>476</v>
      </c>
      <c r="B23" s="718">
        <v>2</v>
      </c>
      <c r="C23" s="718"/>
      <c r="D23" s="718">
        <v>19</v>
      </c>
      <c r="E23" s="719">
        <f t="shared" si="0"/>
        <v>21</v>
      </c>
      <c r="F23" s="720">
        <v>144616</v>
      </c>
      <c r="G23" s="718">
        <v>35086</v>
      </c>
      <c r="H23" s="718">
        <v>6651</v>
      </c>
      <c r="I23" s="718">
        <v>98083</v>
      </c>
      <c r="J23" s="1261">
        <v>5685</v>
      </c>
      <c r="K23" s="1261">
        <v>755</v>
      </c>
      <c r="L23" s="1261">
        <v>6068</v>
      </c>
      <c r="M23" s="1261">
        <v>94</v>
      </c>
      <c r="N23" s="718">
        <v>8</v>
      </c>
      <c r="O23" s="718">
        <v>23749</v>
      </c>
      <c r="P23" s="718">
        <v>132187</v>
      </c>
      <c r="Q23" s="721">
        <v>47572</v>
      </c>
      <c r="R23" s="217"/>
      <c r="S23" s="217"/>
      <c r="T23" s="217"/>
      <c r="U23" s="217"/>
      <c r="V23" s="217"/>
      <c r="W23" s="217"/>
      <c r="X23" s="217"/>
      <c r="Y23" s="217"/>
      <c r="Z23" s="217"/>
    </row>
    <row r="24" spans="1:26" s="218" customFormat="1" ht="30" customHeight="1">
      <c r="A24" s="1484" t="s">
        <v>820</v>
      </c>
      <c r="B24" s="718">
        <v>1</v>
      </c>
      <c r="C24" s="718"/>
      <c r="D24" s="718">
        <v>3</v>
      </c>
      <c r="E24" s="719">
        <f t="shared" si="0"/>
        <v>4</v>
      </c>
      <c r="F24" s="720">
        <v>20682</v>
      </c>
      <c r="G24" s="718">
        <v>6609</v>
      </c>
      <c r="H24" s="718">
        <v>780</v>
      </c>
      <c r="I24" s="718">
        <v>20671</v>
      </c>
      <c r="J24" s="718">
        <v>261</v>
      </c>
      <c r="K24" s="718">
        <v>55</v>
      </c>
      <c r="L24" s="718">
        <v>156</v>
      </c>
      <c r="M24" s="718">
        <v>20</v>
      </c>
      <c r="N24" s="718">
        <v>4</v>
      </c>
      <c r="O24" s="718">
        <v>1832</v>
      </c>
      <c r="P24" s="718">
        <v>12490</v>
      </c>
      <c r="Q24" s="721">
        <v>4252</v>
      </c>
      <c r="R24" s="217"/>
      <c r="S24" s="217"/>
      <c r="T24" s="217"/>
      <c r="U24" s="217"/>
      <c r="V24" s="217"/>
      <c r="W24" s="217"/>
      <c r="X24" s="217"/>
      <c r="Y24" s="217"/>
      <c r="Z24" s="217"/>
    </row>
    <row r="25" spans="1:26" s="218" customFormat="1" ht="30" customHeight="1">
      <c r="A25" s="1484" t="s">
        <v>477</v>
      </c>
      <c r="B25" s="718">
        <v>1</v>
      </c>
      <c r="C25" s="718"/>
      <c r="D25" s="718">
        <v>6</v>
      </c>
      <c r="E25" s="719">
        <f t="shared" si="0"/>
        <v>7</v>
      </c>
      <c r="F25" s="720">
        <v>92641</v>
      </c>
      <c r="G25" s="718">
        <v>28089</v>
      </c>
      <c r="H25" s="718">
        <v>2578</v>
      </c>
      <c r="I25" s="718">
        <v>62639</v>
      </c>
      <c r="J25" s="718">
        <v>2588</v>
      </c>
      <c r="K25" s="718">
        <v>211</v>
      </c>
      <c r="L25" s="718">
        <v>1552</v>
      </c>
      <c r="M25" s="718">
        <v>29</v>
      </c>
      <c r="N25" s="718">
        <v>2</v>
      </c>
      <c r="O25" s="718">
        <v>9192</v>
      </c>
      <c r="P25" s="718">
        <v>29416</v>
      </c>
      <c r="Q25" s="721">
        <v>13480</v>
      </c>
      <c r="R25" s="217"/>
      <c r="S25" s="217"/>
      <c r="T25" s="217"/>
      <c r="U25" s="217"/>
      <c r="V25" s="217"/>
      <c r="W25" s="217"/>
      <c r="X25" s="217"/>
      <c r="Y25" s="217"/>
      <c r="Z25" s="217"/>
    </row>
    <row r="26" spans="1:26" s="218" customFormat="1" ht="30" customHeight="1">
      <c r="A26" s="1484" t="s">
        <v>478</v>
      </c>
      <c r="B26" s="718">
        <v>2</v>
      </c>
      <c r="C26" s="718"/>
      <c r="D26" s="718">
        <v>9</v>
      </c>
      <c r="E26" s="719">
        <f t="shared" si="0"/>
        <v>11</v>
      </c>
      <c r="F26" s="720">
        <v>94456</v>
      </c>
      <c r="G26" s="718">
        <v>30627</v>
      </c>
      <c r="H26" s="718">
        <v>1689</v>
      </c>
      <c r="I26" s="718">
        <v>70808</v>
      </c>
      <c r="J26" s="718">
        <v>2523</v>
      </c>
      <c r="K26" s="718">
        <v>426</v>
      </c>
      <c r="L26" s="718">
        <v>2483</v>
      </c>
      <c r="M26" s="718">
        <v>49</v>
      </c>
      <c r="N26" s="718">
        <v>7</v>
      </c>
      <c r="O26" s="718">
        <v>38076</v>
      </c>
      <c r="P26" s="718">
        <v>123739</v>
      </c>
      <c r="Q26" s="721">
        <v>36094</v>
      </c>
      <c r="R26" s="217"/>
      <c r="S26" s="217"/>
      <c r="T26" s="217"/>
      <c r="U26" s="217"/>
      <c r="V26" s="217"/>
      <c r="W26" s="217"/>
      <c r="X26" s="217"/>
      <c r="Y26" s="217"/>
      <c r="Z26" s="217"/>
    </row>
    <row r="27" spans="1:26" s="218" customFormat="1" ht="30" customHeight="1">
      <c r="A27" s="1484" t="s">
        <v>479</v>
      </c>
      <c r="B27" s="718">
        <v>3</v>
      </c>
      <c r="C27" s="718"/>
      <c r="D27" s="718">
        <v>6</v>
      </c>
      <c r="E27" s="719">
        <f t="shared" si="0"/>
        <v>9</v>
      </c>
      <c r="F27" s="720">
        <v>99454</v>
      </c>
      <c r="G27" s="718">
        <v>32822</v>
      </c>
      <c r="H27" s="718">
        <v>4037</v>
      </c>
      <c r="I27" s="718">
        <v>70092</v>
      </c>
      <c r="J27" s="718">
        <v>4265</v>
      </c>
      <c r="K27" s="718">
        <v>43</v>
      </c>
      <c r="L27" s="718">
        <v>3632</v>
      </c>
      <c r="M27" s="718">
        <v>119</v>
      </c>
      <c r="N27" s="718">
        <v>8</v>
      </c>
      <c r="O27" s="718">
        <v>31346</v>
      </c>
      <c r="P27" s="718">
        <v>114389</v>
      </c>
      <c r="Q27" s="721">
        <v>27972</v>
      </c>
      <c r="R27" s="217"/>
      <c r="S27" s="217"/>
      <c r="T27" s="217"/>
      <c r="U27" s="217"/>
      <c r="V27" s="217"/>
      <c r="W27" s="217"/>
      <c r="X27" s="217"/>
      <c r="Y27" s="217"/>
      <c r="Z27" s="217"/>
    </row>
    <row r="28" spans="1:26" s="213" customFormat="1" ht="30" customHeight="1">
      <c r="A28" s="1484" t="s">
        <v>465</v>
      </c>
      <c r="B28" s="709">
        <v>2</v>
      </c>
      <c r="C28" s="709"/>
      <c r="D28" s="709">
        <v>8</v>
      </c>
      <c r="E28" s="710">
        <f t="shared" si="0"/>
        <v>10</v>
      </c>
      <c r="F28" s="711">
        <v>199366</v>
      </c>
      <c r="G28" s="709">
        <v>50894</v>
      </c>
      <c r="H28" s="709">
        <v>7389</v>
      </c>
      <c r="I28" s="709">
        <v>77372</v>
      </c>
      <c r="J28" s="709">
        <v>4358</v>
      </c>
      <c r="K28" s="709">
        <v>670</v>
      </c>
      <c r="L28" s="709">
        <v>1025</v>
      </c>
      <c r="M28" s="709">
        <v>75</v>
      </c>
      <c r="N28" s="709">
        <v>7</v>
      </c>
      <c r="O28" s="2670">
        <v>32743</v>
      </c>
      <c r="P28" s="709">
        <v>88930</v>
      </c>
      <c r="Q28" s="712">
        <v>36599</v>
      </c>
      <c r="R28" s="212"/>
      <c r="S28" s="212"/>
      <c r="T28" s="212"/>
      <c r="U28" s="212"/>
      <c r="V28" s="212"/>
      <c r="W28" s="212"/>
      <c r="X28" s="212"/>
      <c r="Y28" s="212"/>
      <c r="Z28" s="212"/>
    </row>
    <row r="29" spans="1:26" s="213" customFormat="1" ht="30" customHeight="1">
      <c r="A29" s="1484" t="s">
        <v>466</v>
      </c>
      <c r="B29" s="709">
        <v>1</v>
      </c>
      <c r="C29" s="709"/>
      <c r="D29" s="709">
        <v>7</v>
      </c>
      <c r="E29" s="710">
        <f t="shared" si="0"/>
        <v>8</v>
      </c>
      <c r="F29" s="711">
        <v>102087</v>
      </c>
      <c r="G29" s="709">
        <v>33971</v>
      </c>
      <c r="H29" s="709">
        <v>3458</v>
      </c>
      <c r="I29" s="709">
        <v>75441</v>
      </c>
      <c r="J29" s="709">
        <v>2827</v>
      </c>
      <c r="K29" s="709">
        <v>161</v>
      </c>
      <c r="L29" s="709">
        <v>851</v>
      </c>
      <c r="M29" s="709">
        <v>81</v>
      </c>
      <c r="N29" s="709">
        <v>10</v>
      </c>
      <c r="O29" s="2671"/>
      <c r="P29" s="709">
        <v>63314</v>
      </c>
      <c r="Q29" s="712">
        <v>32780</v>
      </c>
      <c r="R29" s="212"/>
      <c r="S29" s="212"/>
      <c r="T29" s="212"/>
      <c r="U29" s="212"/>
      <c r="V29" s="212"/>
      <c r="W29" s="212"/>
      <c r="X29" s="212"/>
      <c r="Y29" s="212"/>
      <c r="Z29" s="212"/>
    </row>
    <row r="30" spans="1:26" s="207" customFormat="1" ht="30" customHeight="1">
      <c r="A30" s="1484" t="s">
        <v>471</v>
      </c>
      <c r="B30" s="709">
        <v>8</v>
      </c>
      <c r="C30" s="709"/>
      <c r="D30" s="709">
        <v>2</v>
      </c>
      <c r="E30" s="710">
        <f t="shared" si="0"/>
        <v>10</v>
      </c>
      <c r="F30" s="711">
        <v>163720</v>
      </c>
      <c r="G30" s="709">
        <v>48422</v>
      </c>
      <c r="H30" s="709">
        <v>18359</v>
      </c>
      <c r="I30" s="709">
        <v>104640</v>
      </c>
      <c r="J30" s="709">
        <v>4832</v>
      </c>
      <c r="K30" s="709">
        <v>532</v>
      </c>
      <c r="L30" s="709">
        <v>1439</v>
      </c>
      <c r="M30" s="709">
        <v>52</v>
      </c>
      <c r="N30" s="709">
        <v>8</v>
      </c>
      <c r="O30" s="709">
        <v>17674</v>
      </c>
      <c r="P30" s="709">
        <v>113364</v>
      </c>
      <c r="Q30" s="712">
        <v>40372</v>
      </c>
      <c r="R30" s="164"/>
      <c r="S30" s="164"/>
      <c r="T30" s="164"/>
      <c r="U30" s="164"/>
      <c r="V30" s="164"/>
      <c r="W30" s="164"/>
      <c r="X30" s="164"/>
      <c r="Y30" s="164"/>
      <c r="Z30" s="164"/>
    </row>
    <row r="31" spans="1:26" s="207" customFormat="1" ht="30" customHeight="1">
      <c r="A31" s="1484" t="s">
        <v>816</v>
      </c>
      <c r="B31" s="709"/>
      <c r="C31" s="709"/>
      <c r="D31" s="709">
        <v>2</v>
      </c>
      <c r="E31" s="710">
        <f t="shared" si="0"/>
        <v>2</v>
      </c>
      <c r="F31" s="711">
        <v>28358</v>
      </c>
      <c r="G31" s="709">
        <v>11836</v>
      </c>
      <c r="H31" s="709">
        <v>2314</v>
      </c>
      <c r="I31" s="709">
        <v>16904</v>
      </c>
      <c r="J31" s="709">
        <v>770</v>
      </c>
      <c r="K31" s="709">
        <v>58</v>
      </c>
      <c r="L31" s="709">
        <v>500</v>
      </c>
      <c r="M31" s="709">
        <v>6</v>
      </c>
      <c r="N31" s="709">
        <v>1</v>
      </c>
      <c r="O31" s="709">
        <v>678</v>
      </c>
      <c r="P31" s="709">
        <v>8698</v>
      </c>
      <c r="Q31" s="712">
        <v>3224</v>
      </c>
      <c r="R31" s="164"/>
      <c r="S31" s="164"/>
      <c r="T31" s="164"/>
      <c r="U31" s="164"/>
      <c r="V31" s="164"/>
      <c r="W31" s="164"/>
      <c r="X31" s="164"/>
      <c r="Y31" s="164"/>
      <c r="Z31" s="164"/>
    </row>
    <row r="32" spans="1:26" s="207" customFormat="1" ht="30" customHeight="1">
      <c r="A32" s="1484" t="s">
        <v>817</v>
      </c>
      <c r="B32" s="709"/>
      <c r="C32" s="709"/>
      <c r="D32" s="709">
        <v>2</v>
      </c>
      <c r="E32" s="710">
        <f t="shared" si="0"/>
        <v>2</v>
      </c>
      <c r="F32" s="711">
        <v>13792</v>
      </c>
      <c r="G32" s="709">
        <v>4852</v>
      </c>
      <c r="H32" s="709">
        <v>202</v>
      </c>
      <c r="I32" s="709">
        <v>13792</v>
      </c>
      <c r="J32" s="709">
        <v>647</v>
      </c>
      <c r="K32" s="709">
        <v>67</v>
      </c>
      <c r="L32" s="709">
        <v>0</v>
      </c>
      <c r="M32" s="709">
        <v>5</v>
      </c>
      <c r="N32" s="709">
        <v>0</v>
      </c>
      <c r="O32" s="709">
        <v>457</v>
      </c>
      <c r="P32" s="709">
        <v>4627</v>
      </c>
      <c r="Q32" s="712">
        <v>1745</v>
      </c>
      <c r="R32" s="164"/>
      <c r="S32" s="164"/>
      <c r="T32" s="164"/>
      <c r="U32" s="164"/>
      <c r="V32" s="164"/>
      <c r="W32" s="164"/>
      <c r="X32" s="164"/>
      <c r="Y32" s="164"/>
      <c r="Z32" s="164"/>
    </row>
    <row r="33" spans="1:26" s="207" customFormat="1" ht="30" customHeight="1">
      <c r="A33" s="1484" t="s">
        <v>818</v>
      </c>
      <c r="B33" s="709"/>
      <c r="C33" s="709"/>
      <c r="D33" s="709">
        <v>1</v>
      </c>
      <c r="E33" s="710">
        <f t="shared" si="0"/>
        <v>1</v>
      </c>
      <c r="F33" s="711">
        <v>8178</v>
      </c>
      <c r="G33" s="709">
        <v>2437</v>
      </c>
      <c r="H33" s="709">
        <v>323</v>
      </c>
      <c r="I33" s="709">
        <v>7039</v>
      </c>
      <c r="J33" s="709">
        <v>167</v>
      </c>
      <c r="K33" s="709">
        <v>2</v>
      </c>
      <c r="L33" s="709">
        <v>490</v>
      </c>
      <c r="M33" s="709">
        <v>3</v>
      </c>
      <c r="N33" s="709">
        <v>0</v>
      </c>
      <c r="O33" s="709">
        <v>172</v>
      </c>
      <c r="P33" s="709">
        <v>380</v>
      </c>
      <c r="Q33" s="712">
        <v>102</v>
      </c>
      <c r="R33" s="164"/>
      <c r="S33" s="164"/>
      <c r="T33" s="164"/>
      <c r="U33" s="164"/>
      <c r="V33" s="164"/>
      <c r="W33" s="164"/>
      <c r="X33" s="164"/>
      <c r="Y33" s="164"/>
      <c r="Z33" s="164"/>
    </row>
    <row r="34" spans="1:26" s="207" customFormat="1" ht="30" customHeight="1">
      <c r="A34" s="1484" t="s">
        <v>1379</v>
      </c>
      <c r="B34" s="709">
        <v>1</v>
      </c>
      <c r="C34" s="709"/>
      <c r="D34" s="709">
        <v>7</v>
      </c>
      <c r="E34" s="710">
        <f t="shared" si="0"/>
        <v>8</v>
      </c>
      <c r="F34" s="1025">
        <v>104745</v>
      </c>
      <c r="G34" s="709">
        <v>27606</v>
      </c>
      <c r="H34" s="709">
        <v>9478</v>
      </c>
      <c r="I34" s="709">
        <v>72579</v>
      </c>
      <c r="J34" s="709">
        <v>4921</v>
      </c>
      <c r="K34" s="709">
        <v>3088</v>
      </c>
      <c r="L34" s="709">
        <v>387</v>
      </c>
      <c r="M34" s="709">
        <v>45</v>
      </c>
      <c r="N34" s="709">
        <v>7</v>
      </c>
      <c r="O34" s="709">
        <v>9783</v>
      </c>
      <c r="P34" s="709">
        <v>81119</v>
      </c>
      <c r="Q34" s="1026">
        <v>30535</v>
      </c>
      <c r="R34" s="164"/>
      <c r="S34" s="164"/>
      <c r="T34" s="164"/>
      <c r="U34" s="164"/>
      <c r="V34" s="164"/>
      <c r="W34" s="164"/>
      <c r="X34" s="164"/>
      <c r="Y34" s="164"/>
      <c r="Z34" s="164"/>
    </row>
    <row r="35" spans="1:17" ht="30" customHeight="1" thickBot="1">
      <c r="A35" s="1518" t="s">
        <v>905</v>
      </c>
      <c r="B35" s="1027">
        <v>2</v>
      </c>
      <c r="C35" s="1027"/>
      <c r="D35" s="1027">
        <v>3</v>
      </c>
      <c r="E35" s="1027">
        <f t="shared" si="0"/>
        <v>5</v>
      </c>
      <c r="F35" s="1027">
        <v>83042</v>
      </c>
      <c r="G35" s="1027">
        <v>33119</v>
      </c>
      <c r="H35" s="1027">
        <v>3856</v>
      </c>
      <c r="I35" s="1027">
        <v>54752</v>
      </c>
      <c r="J35" s="1027">
        <v>1856</v>
      </c>
      <c r="K35" s="1027">
        <v>1143</v>
      </c>
      <c r="L35" s="1027">
        <v>130</v>
      </c>
      <c r="M35" s="1027">
        <v>35</v>
      </c>
      <c r="N35" s="1027">
        <v>7</v>
      </c>
      <c r="O35" s="1027">
        <v>5015</v>
      </c>
      <c r="P35" s="1027">
        <v>31423</v>
      </c>
      <c r="Q35" s="1028">
        <v>10684</v>
      </c>
    </row>
    <row r="36" spans="1:17" ht="30" customHeight="1">
      <c r="A36" s="1473" t="s">
        <v>906</v>
      </c>
      <c r="B36" s="708">
        <v>3</v>
      </c>
      <c r="C36" s="708"/>
      <c r="D36" s="708"/>
      <c r="E36" s="708">
        <f t="shared" si="0"/>
        <v>3</v>
      </c>
      <c r="F36" s="708">
        <v>54199</v>
      </c>
      <c r="G36" s="708">
        <v>16758</v>
      </c>
      <c r="H36" s="708">
        <v>686</v>
      </c>
      <c r="I36" s="708">
        <v>36416</v>
      </c>
      <c r="J36" s="708">
        <v>1420</v>
      </c>
      <c r="K36" s="708">
        <v>455</v>
      </c>
      <c r="L36" s="708">
        <v>390</v>
      </c>
      <c r="M36" s="708">
        <v>32</v>
      </c>
      <c r="N36" s="708">
        <v>5</v>
      </c>
      <c r="O36" s="708">
        <v>3061</v>
      </c>
      <c r="P36" s="708">
        <v>19339</v>
      </c>
      <c r="Q36" s="1023">
        <v>5085</v>
      </c>
    </row>
    <row r="37" spans="1:17" ht="30" customHeight="1">
      <c r="A37" s="1488" t="s">
        <v>907</v>
      </c>
      <c r="B37" s="719"/>
      <c r="C37" s="719"/>
      <c r="D37" s="719">
        <v>1</v>
      </c>
      <c r="E37" s="719">
        <f t="shared" si="0"/>
        <v>1</v>
      </c>
      <c r="F37" s="719">
        <v>10651</v>
      </c>
      <c r="G37" s="719">
        <v>1863</v>
      </c>
      <c r="H37" s="719">
        <v>283</v>
      </c>
      <c r="I37" s="719">
        <v>9244</v>
      </c>
      <c r="J37" s="719">
        <v>328</v>
      </c>
      <c r="K37" s="719">
        <v>110</v>
      </c>
      <c r="L37" s="719">
        <v>0</v>
      </c>
      <c r="M37" s="719">
        <v>0</v>
      </c>
      <c r="N37" s="719">
        <v>0</v>
      </c>
      <c r="O37" s="719">
        <v>398</v>
      </c>
      <c r="P37" s="719">
        <v>882</v>
      </c>
      <c r="Q37" s="722">
        <v>34</v>
      </c>
    </row>
    <row r="38" spans="1:17" ht="30" customHeight="1">
      <c r="A38" s="1488" t="s">
        <v>908</v>
      </c>
      <c r="B38" s="719"/>
      <c r="C38" s="719"/>
      <c r="D38" s="719">
        <v>1</v>
      </c>
      <c r="E38" s="719">
        <f>SUM(B38:D38)</f>
        <v>1</v>
      </c>
      <c r="F38" s="719">
        <v>1381</v>
      </c>
      <c r="G38" s="719">
        <v>266</v>
      </c>
      <c r="H38" s="719">
        <v>18</v>
      </c>
      <c r="I38" s="719">
        <v>1288</v>
      </c>
      <c r="J38" s="719">
        <v>69</v>
      </c>
      <c r="K38" s="719">
        <v>7</v>
      </c>
      <c r="L38" s="719">
        <v>2244</v>
      </c>
      <c r="M38" s="719">
        <v>0</v>
      </c>
      <c r="N38" s="719">
        <v>0</v>
      </c>
      <c r="O38" s="719">
        <v>95</v>
      </c>
      <c r="P38" s="719">
        <v>72</v>
      </c>
      <c r="Q38" s="722">
        <v>0</v>
      </c>
    </row>
    <row r="39" spans="1:17" ht="30" customHeight="1">
      <c r="A39" s="1488" t="s">
        <v>821</v>
      </c>
      <c r="B39" s="719"/>
      <c r="C39" s="719"/>
      <c r="D39" s="719">
        <v>1</v>
      </c>
      <c r="E39" s="719">
        <f>SUM(B39:D39)</f>
        <v>1</v>
      </c>
      <c r="F39" s="719">
        <v>2899</v>
      </c>
      <c r="G39" s="719">
        <v>607</v>
      </c>
      <c r="H39" s="719">
        <v>34</v>
      </c>
      <c r="I39" s="719">
        <v>1872</v>
      </c>
      <c r="J39" s="719">
        <v>55</v>
      </c>
      <c r="K39" s="719">
        <v>3</v>
      </c>
      <c r="L39" s="719">
        <v>2730</v>
      </c>
      <c r="M39" s="719">
        <v>0</v>
      </c>
      <c r="N39" s="719">
        <v>0</v>
      </c>
      <c r="O39" s="719">
        <v>179</v>
      </c>
      <c r="P39" s="719">
        <v>231</v>
      </c>
      <c r="Q39" s="722">
        <v>7</v>
      </c>
    </row>
    <row r="40" spans="1:17" ht="30" customHeight="1">
      <c r="A40" s="1488" t="s">
        <v>822</v>
      </c>
      <c r="B40" s="719"/>
      <c r="C40" s="719"/>
      <c r="D40" s="719">
        <v>1</v>
      </c>
      <c r="E40" s="719">
        <f t="shared" si="0"/>
        <v>1</v>
      </c>
      <c r="F40" s="719">
        <v>2381</v>
      </c>
      <c r="G40" s="719">
        <v>519</v>
      </c>
      <c r="H40" s="719">
        <v>13</v>
      </c>
      <c r="I40" s="719">
        <v>1826</v>
      </c>
      <c r="J40" s="719">
        <v>75</v>
      </c>
      <c r="K40" s="719">
        <v>0</v>
      </c>
      <c r="L40" s="719">
        <v>3511</v>
      </c>
      <c r="M40" s="719">
        <v>0</v>
      </c>
      <c r="N40" s="719">
        <v>0</v>
      </c>
      <c r="O40" s="719">
        <v>186</v>
      </c>
      <c r="P40" s="719">
        <v>172</v>
      </c>
      <c r="Q40" s="722">
        <v>9</v>
      </c>
    </row>
    <row r="41" spans="1:17" ht="30" customHeight="1">
      <c r="A41" s="1488" t="s">
        <v>823</v>
      </c>
      <c r="B41" s="719"/>
      <c r="C41" s="719"/>
      <c r="D41" s="719">
        <v>1</v>
      </c>
      <c r="E41" s="719">
        <f t="shared" si="0"/>
        <v>1</v>
      </c>
      <c r="F41" s="719">
        <v>1230</v>
      </c>
      <c r="G41" s="719">
        <v>450</v>
      </c>
      <c r="H41" s="719">
        <v>16</v>
      </c>
      <c r="I41" s="719">
        <v>1167</v>
      </c>
      <c r="J41" s="719">
        <v>67</v>
      </c>
      <c r="K41" s="719">
        <v>5</v>
      </c>
      <c r="L41" s="719">
        <v>4249</v>
      </c>
      <c r="M41" s="719">
        <v>0</v>
      </c>
      <c r="N41" s="719">
        <v>0</v>
      </c>
      <c r="O41" s="719">
        <v>200</v>
      </c>
      <c r="P41" s="719">
        <v>168</v>
      </c>
      <c r="Q41" s="722">
        <v>1</v>
      </c>
    </row>
    <row r="42" spans="1:26" s="218" customFormat="1" ht="30" customHeight="1">
      <c r="A42" s="1484" t="s">
        <v>480</v>
      </c>
      <c r="B42" s="718">
        <v>3</v>
      </c>
      <c r="C42" s="718"/>
      <c r="D42" s="718">
        <v>2</v>
      </c>
      <c r="E42" s="719">
        <f t="shared" si="0"/>
        <v>5</v>
      </c>
      <c r="F42" s="720">
        <v>90075</v>
      </c>
      <c r="G42" s="718">
        <v>29811</v>
      </c>
      <c r="H42" s="718">
        <v>4116</v>
      </c>
      <c r="I42" s="718">
        <v>54570</v>
      </c>
      <c r="J42" s="718">
        <v>2225</v>
      </c>
      <c r="K42" s="718">
        <v>305</v>
      </c>
      <c r="L42" s="718">
        <v>105</v>
      </c>
      <c r="M42" s="718">
        <v>45</v>
      </c>
      <c r="N42" s="718">
        <v>5</v>
      </c>
      <c r="O42" s="718">
        <v>7014</v>
      </c>
      <c r="P42" s="718">
        <v>39176</v>
      </c>
      <c r="Q42" s="721">
        <v>18953</v>
      </c>
      <c r="R42" s="217"/>
      <c r="S42" s="217"/>
      <c r="T42" s="217"/>
      <c r="U42" s="217"/>
      <c r="V42" s="217"/>
      <c r="W42" s="217"/>
      <c r="X42" s="217"/>
      <c r="Y42" s="217"/>
      <c r="Z42" s="217"/>
    </row>
    <row r="43" spans="1:26" s="218" customFormat="1" ht="30" customHeight="1">
      <c r="A43" s="1484" t="s">
        <v>481</v>
      </c>
      <c r="B43" s="718">
        <v>2</v>
      </c>
      <c r="C43" s="718"/>
      <c r="D43" s="718">
        <v>4</v>
      </c>
      <c r="E43" s="719">
        <f t="shared" si="0"/>
        <v>6</v>
      </c>
      <c r="F43" s="720">
        <v>78817</v>
      </c>
      <c r="G43" s="718">
        <v>26944</v>
      </c>
      <c r="H43" s="718">
        <v>2968</v>
      </c>
      <c r="I43" s="718">
        <v>57730</v>
      </c>
      <c r="J43" s="718">
        <v>1955</v>
      </c>
      <c r="K43" s="718">
        <v>404</v>
      </c>
      <c r="L43" s="718">
        <v>439</v>
      </c>
      <c r="M43" s="718">
        <v>70</v>
      </c>
      <c r="N43" s="718">
        <v>9</v>
      </c>
      <c r="O43" s="718">
        <v>3959</v>
      </c>
      <c r="P43" s="718">
        <v>16440</v>
      </c>
      <c r="Q43" s="721">
        <v>5729</v>
      </c>
      <c r="R43" s="217"/>
      <c r="S43" s="217"/>
      <c r="T43" s="217"/>
      <c r="U43" s="217"/>
      <c r="V43" s="217"/>
      <c r="W43" s="217"/>
      <c r="X43" s="217"/>
      <c r="Y43" s="217"/>
      <c r="Z43" s="217"/>
    </row>
    <row r="44" spans="1:26" s="211" customFormat="1" ht="30" customHeight="1">
      <c r="A44" s="1484" t="s">
        <v>464</v>
      </c>
      <c r="B44" s="709">
        <v>3</v>
      </c>
      <c r="C44" s="709"/>
      <c r="D44" s="709">
        <v>10</v>
      </c>
      <c r="E44" s="710">
        <f t="shared" si="0"/>
        <v>13</v>
      </c>
      <c r="F44" s="711">
        <v>224770</v>
      </c>
      <c r="G44" s="709">
        <v>53334</v>
      </c>
      <c r="H44" s="709">
        <v>16395</v>
      </c>
      <c r="I44" s="709">
        <v>93314</v>
      </c>
      <c r="J44" s="709">
        <v>6058</v>
      </c>
      <c r="K44" s="709">
        <v>2259</v>
      </c>
      <c r="L44" s="709">
        <v>12057</v>
      </c>
      <c r="M44" s="709">
        <v>56</v>
      </c>
      <c r="N44" s="709">
        <v>10</v>
      </c>
      <c r="O44" s="709">
        <v>26075</v>
      </c>
      <c r="P44" s="709">
        <v>138409</v>
      </c>
      <c r="Q44" s="712">
        <v>58350</v>
      </c>
      <c r="R44" s="210"/>
      <c r="S44" s="210"/>
      <c r="T44" s="210"/>
      <c r="U44" s="210"/>
      <c r="V44" s="210"/>
      <c r="W44" s="210"/>
      <c r="X44" s="210"/>
      <c r="Y44" s="210"/>
      <c r="Z44" s="210"/>
    </row>
    <row r="45" spans="1:26" s="211" customFormat="1" ht="30" customHeight="1">
      <c r="A45" s="1484" t="s">
        <v>706</v>
      </c>
      <c r="B45" s="709">
        <v>1</v>
      </c>
      <c r="C45" s="709"/>
      <c r="D45" s="709">
        <v>1</v>
      </c>
      <c r="E45" s="710">
        <f>SUM(B45:D45)</f>
        <v>2</v>
      </c>
      <c r="F45" s="711">
        <v>62462</v>
      </c>
      <c r="G45" s="709">
        <v>21292</v>
      </c>
      <c r="H45" s="709">
        <v>2371</v>
      </c>
      <c r="I45" s="709">
        <v>36652</v>
      </c>
      <c r="J45" s="709">
        <v>1228</v>
      </c>
      <c r="K45" s="709">
        <v>365</v>
      </c>
      <c r="L45" s="709">
        <v>1030</v>
      </c>
      <c r="M45" s="709">
        <v>10</v>
      </c>
      <c r="N45" s="709">
        <v>4</v>
      </c>
      <c r="O45" s="709">
        <v>2608</v>
      </c>
      <c r="P45" s="709">
        <v>19368</v>
      </c>
      <c r="Q45" s="712">
        <v>9719</v>
      </c>
      <c r="R45" s="210"/>
      <c r="S45" s="210"/>
      <c r="T45" s="210"/>
      <c r="U45" s="210"/>
      <c r="V45" s="210"/>
      <c r="W45" s="210"/>
      <c r="X45" s="210"/>
      <c r="Y45" s="210"/>
      <c r="Z45" s="210"/>
    </row>
    <row r="46" spans="1:26" s="211" customFormat="1" ht="30" customHeight="1" thickBot="1">
      <c r="A46" s="1521" t="s">
        <v>687</v>
      </c>
      <c r="B46" s="1031">
        <v>1</v>
      </c>
      <c r="C46" s="1031"/>
      <c r="D46" s="1031">
        <v>2</v>
      </c>
      <c r="E46" s="1032">
        <v>3</v>
      </c>
      <c r="F46" s="1070">
        <v>46260</v>
      </c>
      <c r="G46" s="1070">
        <v>12586</v>
      </c>
      <c r="H46" s="1070">
        <v>6096</v>
      </c>
      <c r="I46" s="1071">
        <v>19181</v>
      </c>
      <c r="J46" s="1031">
        <v>1783</v>
      </c>
      <c r="K46" s="1031">
        <v>918</v>
      </c>
      <c r="L46" s="1031">
        <v>333</v>
      </c>
      <c r="M46" s="1031">
        <v>15</v>
      </c>
      <c r="N46" s="1031">
        <v>6</v>
      </c>
      <c r="O46" s="1031">
        <v>3832</v>
      </c>
      <c r="P46" s="1031">
        <v>10726</v>
      </c>
      <c r="Q46" s="1033">
        <v>5015</v>
      </c>
      <c r="R46" s="210"/>
      <c r="S46" s="210"/>
      <c r="T46" s="210"/>
      <c r="U46" s="210"/>
      <c r="V46" s="210"/>
      <c r="W46" s="210"/>
      <c r="X46" s="210"/>
      <c r="Y46" s="210"/>
      <c r="Z46" s="210"/>
    </row>
    <row r="47" spans="1:17" ht="30" customHeight="1" thickBot="1" thickTop="1">
      <c r="A47" s="401" t="s">
        <v>91</v>
      </c>
      <c r="B47" s="723">
        <f aca="true" t="shared" si="1" ref="B47:Q47">SUM(B3:B46)</f>
        <v>131</v>
      </c>
      <c r="C47" s="723">
        <f t="shared" si="1"/>
        <v>1</v>
      </c>
      <c r="D47" s="723">
        <f t="shared" si="1"/>
        <v>183</v>
      </c>
      <c r="E47" s="723">
        <f t="shared" si="1"/>
        <v>315</v>
      </c>
      <c r="F47" s="724">
        <f t="shared" si="1"/>
        <v>5447425</v>
      </c>
      <c r="G47" s="724">
        <f t="shared" si="1"/>
        <v>1412006</v>
      </c>
      <c r="H47" s="724">
        <f t="shared" si="1"/>
        <v>281045</v>
      </c>
      <c r="I47" s="724">
        <f t="shared" si="1"/>
        <v>2811924</v>
      </c>
      <c r="J47" s="724">
        <f t="shared" si="1"/>
        <v>162897</v>
      </c>
      <c r="K47" s="724">
        <f t="shared" si="1"/>
        <v>32469</v>
      </c>
      <c r="L47" s="724">
        <f t="shared" si="1"/>
        <v>142666</v>
      </c>
      <c r="M47" s="724">
        <f t="shared" si="1"/>
        <v>2207</v>
      </c>
      <c r="N47" s="724">
        <f t="shared" si="1"/>
        <v>278</v>
      </c>
      <c r="O47" s="724">
        <f t="shared" si="1"/>
        <v>810673</v>
      </c>
      <c r="P47" s="1029">
        <f t="shared" si="1"/>
        <v>5074856</v>
      </c>
      <c r="Q47" s="1030">
        <f t="shared" si="1"/>
        <v>1909038</v>
      </c>
    </row>
    <row r="48" spans="1:17" ht="24" customHeight="1">
      <c r="A48" s="1072"/>
      <c r="B48" s="165"/>
      <c r="C48" s="165"/>
      <c r="D48" s="165"/>
      <c r="E48" s="165"/>
      <c r="F48" s="1073"/>
      <c r="G48" s="165"/>
      <c r="H48" s="165"/>
      <c r="I48" s="165"/>
      <c r="J48" s="165"/>
      <c r="K48" s="165"/>
      <c r="L48" s="165"/>
      <c r="M48" s="165"/>
      <c r="N48" s="165"/>
      <c r="O48" s="165"/>
      <c r="P48" s="165"/>
      <c r="Q48" s="165"/>
    </row>
    <row r="49" spans="1:17" ht="24" customHeight="1">
      <c r="A49" s="168"/>
      <c r="B49" s="165"/>
      <c r="C49" s="165"/>
      <c r="D49" s="165"/>
      <c r="E49" s="165"/>
      <c r="F49" s="167"/>
      <c r="G49" s="165"/>
      <c r="H49" s="165"/>
      <c r="I49" s="165"/>
      <c r="J49" s="165"/>
      <c r="K49" s="165"/>
      <c r="L49" s="165"/>
      <c r="M49" s="165"/>
      <c r="N49" s="165"/>
      <c r="O49" s="165"/>
      <c r="P49" s="165"/>
      <c r="Q49" s="165"/>
    </row>
    <row r="50" spans="1:17" ht="24" customHeight="1">
      <c r="A50" s="168"/>
      <c r="B50" s="165"/>
      <c r="C50" s="165"/>
      <c r="D50" s="165"/>
      <c r="E50" s="165"/>
      <c r="F50" s="167"/>
      <c r="G50" s="165"/>
      <c r="H50" s="165"/>
      <c r="I50" s="165"/>
      <c r="J50" s="165"/>
      <c r="K50" s="165"/>
      <c r="L50" s="165"/>
      <c r="M50" s="165"/>
      <c r="N50" s="165"/>
      <c r="O50" s="165"/>
      <c r="P50" s="165"/>
      <c r="Q50" s="165"/>
    </row>
    <row r="51" spans="1:17" ht="24" customHeight="1">
      <c r="A51" s="168"/>
      <c r="B51" s="165"/>
      <c r="C51" s="165"/>
      <c r="D51" s="165"/>
      <c r="E51" s="165"/>
      <c r="F51" s="167"/>
      <c r="G51" s="165"/>
      <c r="H51" s="165"/>
      <c r="I51" s="165"/>
      <c r="J51" s="165"/>
      <c r="K51" s="165"/>
      <c r="L51" s="165"/>
      <c r="M51" s="165"/>
      <c r="N51" s="165"/>
      <c r="O51" s="165"/>
      <c r="P51" s="165"/>
      <c r="Q51" s="165"/>
    </row>
    <row r="52" spans="1:17" ht="24" customHeight="1">
      <c r="A52" s="168"/>
      <c r="B52" s="165"/>
      <c r="C52" s="165"/>
      <c r="D52" s="165"/>
      <c r="E52" s="165"/>
      <c r="F52" s="167"/>
      <c r="G52" s="165"/>
      <c r="H52" s="165"/>
      <c r="I52" s="165"/>
      <c r="J52" s="165"/>
      <c r="K52" s="165"/>
      <c r="L52" s="165"/>
      <c r="M52" s="165"/>
      <c r="N52" s="165"/>
      <c r="O52" s="165"/>
      <c r="P52" s="165"/>
      <c r="Q52" s="165"/>
    </row>
    <row r="53" spans="1:17" ht="24" customHeight="1">
      <c r="A53" s="168"/>
      <c r="B53" s="165"/>
      <c r="C53" s="165"/>
      <c r="D53" s="165"/>
      <c r="E53" s="165"/>
      <c r="F53" s="167"/>
      <c r="G53" s="165"/>
      <c r="H53" s="165"/>
      <c r="I53" s="165"/>
      <c r="J53" s="165"/>
      <c r="K53" s="165"/>
      <c r="L53" s="165"/>
      <c r="M53" s="165"/>
      <c r="N53" s="165"/>
      <c r="O53" s="165"/>
      <c r="P53" s="165"/>
      <c r="Q53" s="165"/>
    </row>
    <row r="54" spans="1:17" ht="24" customHeight="1">
      <c r="A54" s="168"/>
      <c r="B54" s="165"/>
      <c r="C54" s="165"/>
      <c r="D54" s="165"/>
      <c r="E54" s="165"/>
      <c r="F54" s="167"/>
      <c r="G54" s="165"/>
      <c r="H54" s="165"/>
      <c r="I54" s="165"/>
      <c r="J54" s="165"/>
      <c r="K54" s="165"/>
      <c r="L54" s="165"/>
      <c r="M54" s="165"/>
      <c r="N54" s="165"/>
      <c r="O54" s="165"/>
      <c r="P54" s="165"/>
      <c r="Q54" s="165"/>
    </row>
    <row r="55" spans="1:17" ht="24" customHeight="1">
      <c r="A55" s="168"/>
      <c r="B55" s="165"/>
      <c r="C55" s="165"/>
      <c r="D55" s="165"/>
      <c r="E55" s="165"/>
      <c r="F55" s="167"/>
      <c r="G55" s="165"/>
      <c r="H55" s="165"/>
      <c r="I55" s="165"/>
      <c r="J55" s="165"/>
      <c r="K55" s="165"/>
      <c r="L55" s="165"/>
      <c r="M55" s="165"/>
      <c r="N55" s="165"/>
      <c r="O55" s="165"/>
      <c r="P55" s="165"/>
      <c r="Q55" s="165"/>
    </row>
    <row r="56" spans="1:17" ht="24" customHeight="1">
      <c r="A56" s="168"/>
      <c r="B56" s="165"/>
      <c r="C56" s="165"/>
      <c r="D56" s="165"/>
      <c r="E56" s="165"/>
      <c r="F56" s="167"/>
      <c r="G56" s="165"/>
      <c r="H56" s="165"/>
      <c r="I56" s="165"/>
      <c r="J56" s="165"/>
      <c r="K56" s="165"/>
      <c r="L56" s="165"/>
      <c r="M56" s="165"/>
      <c r="N56" s="165"/>
      <c r="O56" s="165"/>
      <c r="P56" s="165"/>
      <c r="Q56" s="165"/>
    </row>
    <row r="57" spans="1:17" ht="21.75" customHeight="1">
      <c r="A57" s="168"/>
      <c r="B57" s="165"/>
      <c r="C57" s="165"/>
      <c r="D57" s="165"/>
      <c r="E57" s="165"/>
      <c r="F57" s="167"/>
      <c r="G57" s="165"/>
      <c r="H57" s="165"/>
      <c r="I57" s="165"/>
      <c r="J57" s="165"/>
      <c r="K57" s="165"/>
      <c r="L57" s="165"/>
      <c r="M57" s="165"/>
      <c r="N57" s="165"/>
      <c r="O57" s="165"/>
      <c r="P57" s="165"/>
      <c r="Q57" s="165"/>
    </row>
    <row r="58" spans="1:17" ht="21.75" customHeight="1">
      <c r="A58" s="168"/>
      <c r="B58" s="165"/>
      <c r="C58" s="165"/>
      <c r="D58" s="165"/>
      <c r="E58" s="165"/>
      <c r="F58" s="167"/>
      <c r="G58" s="165"/>
      <c r="H58" s="165"/>
      <c r="I58" s="165"/>
      <c r="J58" s="165"/>
      <c r="K58" s="165"/>
      <c r="L58" s="165"/>
      <c r="M58" s="165"/>
      <c r="N58" s="165"/>
      <c r="O58" s="165"/>
      <c r="P58" s="165"/>
      <c r="Q58" s="165"/>
    </row>
    <row r="59" spans="1:17" ht="21.75" customHeight="1">
      <c r="A59" s="168"/>
      <c r="B59" s="165"/>
      <c r="C59" s="165"/>
      <c r="D59" s="165"/>
      <c r="E59" s="165"/>
      <c r="F59" s="167"/>
      <c r="G59" s="165"/>
      <c r="H59" s="165"/>
      <c r="I59" s="165"/>
      <c r="J59" s="165"/>
      <c r="K59" s="165"/>
      <c r="L59" s="165"/>
      <c r="M59" s="165"/>
      <c r="N59" s="165"/>
      <c r="O59" s="165"/>
      <c r="P59" s="165"/>
      <c r="Q59" s="165"/>
    </row>
    <row r="60" spans="1:17" ht="21.75" customHeight="1">
      <c r="A60" s="166"/>
      <c r="B60" s="165"/>
      <c r="C60" s="165"/>
      <c r="D60" s="165"/>
      <c r="E60" s="165"/>
      <c r="F60" s="167"/>
      <c r="G60" s="165"/>
      <c r="H60" s="165"/>
      <c r="I60" s="165"/>
      <c r="J60" s="165"/>
      <c r="K60" s="165"/>
      <c r="L60" s="165"/>
      <c r="M60" s="165"/>
      <c r="N60" s="165"/>
      <c r="O60" s="165"/>
      <c r="P60" s="165"/>
      <c r="Q60" s="165"/>
    </row>
    <row r="61" spans="1:17" ht="21.75" customHeight="1">
      <c r="A61" s="168"/>
      <c r="B61" s="165"/>
      <c r="C61" s="165"/>
      <c r="D61" s="165"/>
      <c r="E61" s="165"/>
      <c r="F61" s="167"/>
      <c r="G61" s="165"/>
      <c r="H61" s="165"/>
      <c r="I61" s="165"/>
      <c r="J61" s="165"/>
      <c r="K61" s="165"/>
      <c r="L61" s="165"/>
      <c r="M61" s="165"/>
      <c r="N61" s="165"/>
      <c r="O61" s="165"/>
      <c r="P61" s="165"/>
      <c r="Q61" s="165"/>
    </row>
    <row r="62" spans="1:17" ht="21.75" customHeight="1">
      <c r="A62" s="168"/>
      <c r="B62" s="165"/>
      <c r="C62" s="165"/>
      <c r="D62" s="165"/>
      <c r="E62" s="165"/>
      <c r="F62" s="167"/>
      <c r="G62" s="165"/>
      <c r="H62" s="165"/>
      <c r="I62" s="165"/>
      <c r="J62" s="165"/>
      <c r="K62" s="165"/>
      <c r="L62" s="165"/>
      <c r="M62" s="165"/>
      <c r="N62" s="165"/>
      <c r="O62" s="165"/>
      <c r="P62" s="165"/>
      <c r="Q62" s="165"/>
    </row>
    <row r="63" spans="1:17" ht="21.75" customHeight="1">
      <c r="A63" s="166"/>
      <c r="B63" s="165"/>
      <c r="C63" s="165"/>
      <c r="D63" s="165"/>
      <c r="E63" s="165"/>
      <c r="F63" s="167"/>
      <c r="G63" s="165"/>
      <c r="H63" s="165"/>
      <c r="I63" s="165"/>
      <c r="J63" s="165"/>
      <c r="K63" s="165"/>
      <c r="L63" s="165"/>
      <c r="M63" s="165"/>
      <c r="N63" s="165"/>
      <c r="O63" s="165"/>
      <c r="P63" s="165"/>
      <c r="Q63" s="165"/>
    </row>
    <row r="64" spans="1:17" ht="21.75" customHeight="1">
      <c r="A64" s="168"/>
      <c r="B64" s="165"/>
      <c r="C64" s="165"/>
      <c r="D64" s="165"/>
      <c r="E64" s="165"/>
      <c r="F64" s="167"/>
      <c r="G64" s="165"/>
      <c r="H64" s="165"/>
      <c r="I64" s="165"/>
      <c r="J64" s="165"/>
      <c r="K64" s="165"/>
      <c r="L64" s="165"/>
      <c r="M64" s="165"/>
      <c r="N64" s="165"/>
      <c r="O64" s="165"/>
      <c r="P64" s="165"/>
      <c r="Q64" s="165"/>
    </row>
    <row r="65" spans="1:17" ht="21.75" customHeight="1">
      <c r="A65" s="168"/>
      <c r="B65" s="165"/>
      <c r="C65" s="165"/>
      <c r="D65" s="165"/>
      <c r="E65" s="165"/>
      <c r="F65" s="167"/>
      <c r="G65" s="165"/>
      <c r="H65" s="165"/>
      <c r="I65" s="165"/>
      <c r="J65" s="165"/>
      <c r="K65" s="165"/>
      <c r="L65" s="165"/>
      <c r="M65" s="165"/>
      <c r="N65" s="165"/>
      <c r="O65" s="165"/>
      <c r="P65" s="165"/>
      <c r="Q65" s="165"/>
    </row>
    <row r="66" spans="1:17" ht="21.75" customHeight="1">
      <c r="A66" s="168"/>
      <c r="B66" s="165"/>
      <c r="C66" s="165"/>
      <c r="D66" s="165"/>
      <c r="E66" s="165"/>
      <c r="F66" s="167"/>
      <c r="G66" s="165"/>
      <c r="H66" s="165"/>
      <c r="I66" s="165"/>
      <c r="J66" s="165"/>
      <c r="K66" s="165"/>
      <c r="L66" s="165"/>
      <c r="M66" s="165"/>
      <c r="N66" s="165"/>
      <c r="O66" s="165"/>
      <c r="P66" s="165"/>
      <c r="Q66" s="165"/>
    </row>
    <row r="67" spans="1:17" ht="21.75" customHeight="1">
      <c r="A67" s="168"/>
      <c r="B67" s="165"/>
      <c r="C67" s="165"/>
      <c r="D67" s="165"/>
      <c r="E67" s="165"/>
      <c r="F67" s="167"/>
      <c r="G67" s="165"/>
      <c r="H67" s="165"/>
      <c r="I67" s="165"/>
      <c r="J67" s="165"/>
      <c r="K67" s="165"/>
      <c r="L67" s="165"/>
      <c r="M67" s="165"/>
      <c r="N67" s="165"/>
      <c r="O67" s="165"/>
      <c r="P67" s="165"/>
      <c r="Q67" s="165"/>
    </row>
    <row r="68" spans="1:17" ht="21.75" customHeight="1">
      <c r="A68" s="168"/>
      <c r="B68" s="165"/>
      <c r="C68" s="165"/>
      <c r="D68" s="165"/>
      <c r="E68" s="165"/>
      <c r="F68" s="167"/>
      <c r="G68" s="165"/>
      <c r="H68" s="165"/>
      <c r="I68" s="165"/>
      <c r="J68" s="165"/>
      <c r="K68" s="165"/>
      <c r="L68" s="165"/>
      <c r="M68" s="165"/>
      <c r="N68" s="165"/>
      <c r="O68" s="165"/>
      <c r="P68" s="165"/>
      <c r="Q68" s="165"/>
    </row>
    <row r="69" spans="1:17" ht="21.75" customHeight="1">
      <c r="A69" s="166"/>
      <c r="B69" s="169"/>
      <c r="C69" s="168"/>
      <c r="D69" s="168"/>
      <c r="E69" s="168"/>
      <c r="F69" s="170"/>
      <c r="G69" s="171"/>
      <c r="H69" s="168"/>
      <c r="I69" s="168"/>
      <c r="J69" s="168"/>
      <c r="K69" s="168"/>
      <c r="L69" s="168"/>
      <c r="M69" s="168"/>
      <c r="N69" s="168"/>
      <c r="O69" s="168"/>
      <c r="P69" s="168"/>
      <c r="Q69" s="168"/>
    </row>
    <row r="70" spans="1:17" ht="21.75" customHeight="1">
      <c r="A70" s="168"/>
      <c r="B70" s="169"/>
      <c r="C70" s="168"/>
      <c r="D70" s="169"/>
      <c r="E70" s="168"/>
      <c r="F70" s="170"/>
      <c r="G70" s="171"/>
      <c r="H70" s="168"/>
      <c r="I70" s="168"/>
      <c r="J70" s="168"/>
      <c r="K70" s="168"/>
      <c r="L70" s="168"/>
      <c r="M70" s="168"/>
      <c r="N70" s="168"/>
      <c r="O70" s="168"/>
      <c r="P70" s="168"/>
      <c r="Q70" s="168"/>
    </row>
    <row r="71" spans="1:17" ht="21.75" customHeight="1">
      <c r="A71" s="168"/>
      <c r="B71" s="168"/>
      <c r="C71" s="168"/>
      <c r="D71" s="168"/>
      <c r="E71" s="168"/>
      <c r="F71" s="170"/>
      <c r="G71" s="168"/>
      <c r="H71" s="168"/>
      <c r="I71" s="168"/>
      <c r="J71" s="168"/>
      <c r="K71" s="168"/>
      <c r="L71" s="168"/>
      <c r="M71" s="168"/>
      <c r="N71" s="168"/>
      <c r="O71" s="168"/>
      <c r="P71" s="168"/>
      <c r="Q71" s="168"/>
    </row>
    <row r="72" spans="1:17" ht="21.75" customHeight="1">
      <c r="A72" s="168"/>
      <c r="B72" s="168"/>
      <c r="C72" s="168"/>
      <c r="D72" s="168"/>
      <c r="E72" s="168"/>
      <c r="F72" s="170"/>
      <c r="G72" s="168"/>
      <c r="H72" s="168"/>
      <c r="I72" s="168"/>
      <c r="J72" s="168"/>
      <c r="K72" s="168"/>
      <c r="L72" s="168"/>
      <c r="M72" s="168"/>
      <c r="N72" s="168"/>
      <c r="O72" s="168"/>
      <c r="P72" s="168"/>
      <c r="Q72" s="168"/>
    </row>
    <row r="73" spans="1:17" ht="21.75" customHeight="1">
      <c r="A73" s="168"/>
      <c r="B73" s="168"/>
      <c r="C73" s="168"/>
      <c r="D73" s="168"/>
      <c r="E73" s="168"/>
      <c r="F73" s="170"/>
      <c r="G73" s="168"/>
      <c r="H73" s="168"/>
      <c r="I73" s="168"/>
      <c r="J73" s="168"/>
      <c r="K73" s="168"/>
      <c r="L73" s="168"/>
      <c r="M73" s="168"/>
      <c r="N73" s="168"/>
      <c r="O73" s="168"/>
      <c r="P73" s="168"/>
      <c r="Q73" s="168"/>
    </row>
    <row r="74" spans="1:17" ht="21.75" customHeight="1">
      <c r="A74" s="168"/>
      <c r="B74" s="169"/>
      <c r="C74" s="168"/>
      <c r="D74" s="168"/>
      <c r="E74" s="168"/>
      <c r="F74" s="170"/>
      <c r="G74" s="168"/>
      <c r="H74" s="168"/>
      <c r="I74" s="168"/>
      <c r="J74" s="168"/>
      <c r="K74" s="168"/>
      <c r="L74" s="168"/>
      <c r="M74" s="168"/>
      <c r="N74" s="168"/>
      <c r="O74" s="168"/>
      <c r="P74" s="168"/>
      <c r="Q74" s="168"/>
    </row>
    <row r="75" spans="1:17" ht="21.75" customHeight="1">
      <c r="A75" s="168"/>
      <c r="B75" s="169"/>
      <c r="C75" s="168"/>
      <c r="D75" s="168"/>
      <c r="E75" s="168"/>
      <c r="F75" s="170"/>
      <c r="G75" s="168"/>
      <c r="H75" s="168"/>
      <c r="I75" s="168"/>
      <c r="J75" s="168"/>
      <c r="K75" s="168"/>
      <c r="L75" s="168"/>
      <c r="M75" s="168"/>
      <c r="N75" s="168"/>
      <c r="O75" s="168"/>
      <c r="P75" s="168"/>
      <c r="Q75" s="168"/>
    </row>
    <row r="76" spans="1:17" ht="21.75" customHeight="1">
      <c r="A76" s="168"/>
      <c r="B76" s="169"/>
      <c r="C76" s="168"/>
      <c r="D76" s="168"/>
      <c r="E76" s="168"/>
      <c r="F76" s="170"/>
      <c r="G76" s="168"/>
      <c r="H76" s="168"/>
      <c r="I76" s="168"/>
      <c r="J76" s="168"/>
      <c r="K76" s="168"/>
      <c r="L76" s="168"/>
      <c r="M76" s="168"/>
      <c r="N76" s="168"/>
      <c r="O76" s="168"/>
      <c r="P76" s="168"/>
      <c r="Q76" s="168"/>
    </row>
    <row r="77" spans="1:17" ht="21.75" customHeight="1">
      <c r="A77" s="168"/>
      <c r="B77" s="169"/>
      <c r="C77" s="168"/>
      <c r="D77" s="168"/>
      <c r="E77" s="168"/>
      <c r="F77" s="170"/>
      <c r="G77" s="168"/>
      <c r="H77" s="168"/>
      <c r="I77" s="168"/>
      <c r="J77" s="168"/>
      <c r="K77" s="168"/>
      <c r="L77" s="168"/>
      <c r="M77" s="168"/>
      <c r="N77" s="168"/>
      <c r="O77" s="168"/>
      <c r="P77" s="168"/>
      <c r="Q77" s="168"/>
    </row>
    <row r="78" spans="1:17" ht="21.75" customHeight="1">
      <c r="A78" s="168"/>
      <c r="B78" s="169"/>
      <c r="C78" s="168"/>
      <c r="D78" s="168"/>
      <c r="E78" s="168"/>
      <c r="F78" s="170"/>
      <c r="G78" s="168"/>
      <c r="H78" s="168"/>
      <c r="I78" s="168"/>
      <c r="J78" s="168"/>
      <c r="K78" s="168"/>
      <c r="L78" s="168"/>
      <c r="M78" s="168"/>
      <c r="N78" s="168"/>
      <c r="O78" s="168"/>
      <c r="P78" s="168"/>
      <c r="Q78" s="168"/>
    </row>
    <row r="79" spans="1:17" ht="21.75" customHeight="1">
      <c r="A79" s="168"/>
      <c r="B79" s="169"/>
      <c r="C79" s="168"/>
      <c r="D79" s="168"/>
      <c r="E79" s="168"/>
      <c r="F79" s="170"/>
      <c r="G79" s="168"/>
      <c r="H79" s="168"/>
      <c r="I79" s="168"/>
      <c r="J79" s="168"/>
      <c r="K79" s="168"/>
      <c r="L79" s="168"/>
      <c r="M79" s="168"/>
      <c r="N79" s="168"/>
      <c r="O79" s="168"/>
      <c r="P79" s="168"/>
      <c r="Q79" s="168"/>
    </row>
    <row r="80" spans="1:17" ht="21.75" customHeight="1">
      <c r="A80" s="168"/>
      <c r="B80" s="169"/>
      <c r="C80" s="168"/>
      <c r="D80" s="168"/>
      <c r="E80" s="168"/>
      <c r="F80" s="170"/>
      <c r="G80" s="168"/>
      <c r="H80" s="168"/>
      <c r="I80" s="168"/>
      <c r="J80" s="168"/>
      <c r="K80" s="168"/>
      <c r="L80" s="168"/>
      <c r="M80" s="168"/>
      <c r="N80" s="168"/>
      <c r="O80" s="168"/>
      <c r="P80" s="168"/>
      <c r="Q80" s="168"/>
    </row>
    <row r="81" spans="1:17" ht="21.75" customHeight="1">
      <c r="A81" s="168"/>
      <c r="B81" s="169"/>
      <c r="C81" s="168"/>
      <c r="D81" s="168"/>
      <c r="E81" s="168"/>
      <c r="F81" s="170"/>
      <c r="G81" s="168"/>
      <c r="H81" s="168"/>
      <c r="I81" s="168"/>
      <c r="J81" s="168"/>
      <c r="K81" s="168"/>
      <c r="L81" s="168"/>
      <c r="M81" s="168"/>
      <c r="N81" s="168"/>
      <c r="O81" s="168"/>
      <c r="P81" s="168"/>
      <c r="Q81" s="168"/>
    </row>
    <row r="82" spans="1:17" ht="21.75" customHeight="1">
      <c r="A82" s="168"/>
      <c r="B82" s="169"/>
      <c r="C82" s="168"/>
      <c r="D82" s="168"/>
      <c r="E82" s="168"/>
      <c r="F82" s="170"/>
      <c r="G82" s="168"/>
      <c r="H82" s="168"/>
      <c r="I82" s="168"/>
      <c r="J82" s="168"/>
      <c r="K82" s="168"/>
      <c r="L82" s="168"/>
      <c r="M82" s="168"/>
      <c r="N82" s="168"/>
      <c r="O82" s="168"/>
      <c r="P82" s="168"/>
      <c r="Q82" s="168"/>
    </row>
    <row r="83" spans="1:17" ht="21.75" customHeight="1">
      <c r="A83" s="168"/>
      <c r="B83" s="169"/>
      <c r="C83" s="168"/>
      <c r="D83" s="168"/>
      <c r="E83" s="168"/>
      <c r="F83" s="170"/>
      <c r="G83" s="168"/>
      <c r="H83" s="168"/>
      <c r="I83" s="168"/>
      <c r="J83" s="168"/>
      <c r="K83" s="168"/>
      <c r="L83" s="168"/>
      <c r="M83" s="168"/>
      <c r="N83" s="168"/>
      <c r="O83" s="168"/>
      <c r="P83" s="168"/>
      <c r="Q83" s="168"/>
    </row>
    <row r="84" spans="1:17" ht="21.75" customHeight="1">
      <c r="A84" s="168"/>
      <c r="B84" s="169"/>
      <c r="C84" s="168"/>
      <c r="D84" s="168"/>
      <c r="E84" s="168"/>
      <c r="F84" s="170"/>
      <c r="G84" s="168"/>
      <c r="H84" s="168"/>
      <c r="I84" s="168"/>
      <c r="J84" s="168"/>
      <c r="K84" s="168"/>
      <c r="L84" s="168"/>
      <c r="M84" s="168"/>
      <c r="N84" s="168"/>
      <c r="O84" s="168"/>
      <c r="P84" s="168"/>
      <c r="Q84" s="168"/>
    </row>
    <row r="85" spans="1:17" ht="21.75" customHeight="1">
      <c r="A85" s="168"/>
      <c r="B85" s="169"/>
      <c r="C85" s="168"/>
      <c r="D85" s="168"/>
      <c r="E85" s="168"/>
      <c r="F85" s="170"/>
      <c r="G85" s="168"/>
      <c r="H85" s="168"/>
      <c r="I85" s="168"/>
      <c r="J85" s="168"/>
      <c r="K85" s="168"/>
      <c r="L85" s="168"/>
      <c r="M85" s="168"/>
      <c r="N85" s="168"/>
      <c r="O85" s="168"/>
      <c r="P85" s="168"/>
      <c r="Q85" s="168"/>
    </row>
    <row r="86" spans="1:17" ht="12.75" customHeight="1">
      <c r="A86" s="168"/>
      <c r="B86" s="169"/>
      <c r="C86" s="168"/>
      <c r="D86" s="168"/>
      <c r="E86" s="168"/>
      <c r="F86" s="170"/>
      <c r="G86" s="168"/>
      <c r="H86" s="168"/>
      <c r="I86" s="168"/>
      <c r="J86" s="168"/>
      <c r="K86" s="168"/>
      <c r="L86" s="168"/>
      <c r="M86" s="168"/>
      <c r="N86" s="168"/>
      <c r="O86" s="168"/>
      <c r="P86" s="168"/>
      <c r="Q86" s="168"/>
    </row>
    <row r="87" spans="1:17" ht="12.75" customHeight="1">
      <c r="A87" s="168"/>
      <c r="B87" s="169"/>
      <c r="C87" s="168"/>
      <c r="D87" s="168"/>
      <c r="E87" s="168"/>
      <c r="F87" s="170"/>
      <c r="G87" s="168"/>
      <c r="H87" s="168"/>
      <c r="I87" s="168"/>
      <c r="J87" s="168"/>
      <c r="K87" s="168"/>
      <c r="L87" s="168"/>
      <c r="M87" s="168"/>
      <c r="N87" s="168"/>
      <c r="O87" s="168"/>
      <c r="P87" s="168"/>
      <c r="Q87" s="168"/>
    </row>
    <row r="88" spans="1:17" ht="12.75" customHeight="1">
      <c r="A88" s="168"/>
      <c r="B88" s="169"/>
      <c r="C88" s="168"/>
      <c r="D88" s="168"/>
      <c r="E88" s="168"/>
      <c r="F88" s="170"/>
      <c r="G88" s="168"/>
      <c r="H88" s="168"/>
      <c r="I88" s="168"/>
      <c r="J88" s="168"/>
      <c r="K88" s="168"/>
      <c r="L88" s="168"/>
      <c r="M88" s="168"/>
      <c r="N88" s="168"/>
      <c r="O88" s="168"/>
      <c r="P88" s="168"/>
      <c r="Q88" s="168"/>
    </row>
    <row r="89" spans="1:17" ht="12.75" customHeight="1">
      <c r="A89" s="168"/>
      <c r="B89" s="169"/>
      <c r="C89" s="168"/>
      <c r="D89" s="168"/>
      <c r="E89" s="168"/>
      <c r="F89" s="170"/>
      <c r="G89" s="168"/>
      <c r="H89" s="168"/>
      <c r="I89" s="168"/>
      <c r="J89" s="168"/>
      <c r="K89" s="168"/>
      <c r="L89" s="168"/>
      <c r="M89" s="168"/>
      <c r="N89" s="168"/>
      <c r="O89" s="168"/>
      <c r="P89" s="168"/>
      <c r="Q89" s="168"/>
    </row>
    <row r="90" spans="1:17" ht="12.75" customHeight="1">
      <c r="A90" s="168"/>
      <c r="B90" s="169"/>
      <c r="C90" s="168"/>
      <c r="D90" s="168"/>
      <c r="E90" s="168"/>
      <c r="F90" s="170"/>
      <c r="G90" s="168"/>
      <c r="H90" s="168"/>
      <c r="I90" s="168"/>
      <c r="J90" s="168"/>
      <c r="K90" s="168"/>
      <c r="L90" s="168"/>
      <c r="M90" s="168"/>
      <c r="N90" s="168"/>
      <c r="O90" s="168"/>
      <c r="P90" s="168"/>
      <c r="Q90" s="168"/>
    </row>
    <row r="91" spans="1:17" ht="12.75" customHeight="1">
      <c r="A91" s="168"/>
      <c r="B91" s="169"/>
      <c r="C91" s="168"/>
      <c r="D91" s="168"/>
      <c r="E91" s="168"/>
      <c r="F91" s="170"/>
      <c r="G91" s="168"/>
      <c r="H91" s="168"/>
      <c r="I91" s="168"/>
      <c r="J91" s="168"/>
      <c r="K91" s="168"/>
      <c r="L91" s="168"/>
      <c r="M91" s="168"/>
      <c r="N91" s="168"/>
      <c r="O91" s="168"/>
      <c r="P91" s="168"/>
      <c r="Q91" s="168"/>
    </row>
    <row r="92" spans="1:17" ht="12.75" customHeight="1">
      <c r="A92" s="168"/>
      <c r="B92" s="169"/>
      <c r="C92" s="168"/>
      <c r="D92" s="168"/>
      <c r="E92" s="168"/>
      <c r="F92" s="170"/>
      <c r="G92" s="168"/>
      <c r="H92" s="168"/>
      <c r="I92" s="168"/>
      <c r="J92" s="168"/>
      <c r="K92" s="168"/>
      <c r="L92" s="168"/>
      <c r="M92" s="168"/>
      <c r="N92" s="168"/>
      <c r="O92" s="168"/>
      <c r="P92" s="168"/>
      <c r="Q92" s="168"/>
    </row>
    <row r="93" spans="1:17" ht="12.75" customHeight="1">
      <c r="A93" s="168"/>
      <c r="B93" s="169"/>
      <c r="C93" s="168"/>
      <c r="D93" s="168"/>
      <c r="E93" s="168"/>
      <c r="F93" s="170"/>
      <c r="G93" s="168"/>
      <c r="H93" s="168"/>
      <c r="I93" s="168"/>
      <c r="J93" s="168"/>
      <c r="K93" s="168"/>
      <c r="L93" s="168"/>
      <c r="M93" s="168"/>
      <c r="N93" s="168"/>
      <c r="O93" s="168"/>
      <c r="P93" s="168"/>
      <c r="Q93" s="168"/>
    </row>
    <row r="94" spans="1:17" ht="12.75" customHeight="1">
      <c r="A94" s="168"/>
      <c r="B94" s="169"/>
      <c r="C94" s="168"/>
      <c r="D94" s="168"/>
      <c r="E94" s="168"/>
      <c r="F94" s="170"/>
      <c r="G94" s="168"/>
      <c r="H94" s="168"/>
      <c r="I94" s="168"/>
      <c r="J94" s="168"/>
      <c r="K94" s="168"/>
      <c r="L94" s="168"/>
      <c r="M94" s="168"/>
      <c r="N94" s="168"/>
      <c r="O94" s="168"/>
      <c r="P94" s="168"/>
      <c r="Q94" s="168"/>
    </row>
  </sheetData>
  <sheetProtection/>
  <mergeCells count="11">
    <mergeCell ref="O4:O5"/>
    <mergeCell ref="L1:L2"/>
    <mergeCell ref="A1:A2"/>
    <mergeCell ref="B1:E1"/>
    <mergeCell ref="F1:I1"/>
    <mergeCell ref="J1:K1"/>
    <mergeCell ref="O28:O29"/>
    <mergeCell ref="M1:M2"/>
    <mergeCell ref="N1:N2"/>
    <mergeCell ref="O1:Q1"/>
    <mergeCell ref="O18:O21"/>
  </mergeCells>
  <printOptions/>
  <pageMargins left="0.7086614173228347" right="0.7086614173228347" top="0.9055118110236221" bottom="0.4724409448818898" header="0.5511811023622047" footer="0.31496062992125984"/>
  <pageSetup firstPageNumber="62" useFirstPageNumber="1" fitToHeight="2" fitToWidth="1" horizontalDpi="600" verticalDpi="600" orientation="portrait" paperSize="9" scale="75" r:id="rId1"/>
  <headerFooter scaleWithDoc="0" alignWithMargins="0">
    <oddHeader>&amp;L&amp;"ＭＳ Ｐゴシック,太字"22　県内公共図書館</oddHeader>
    <oddFooter xml:space="preserve">&amp;C&amp;12&amp;P </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Y27"/>
  <sheetViews>
    <sheetView view="pageBreakPreview" zoomScaleSheetLayoutView="100" zoomScalePageLayoutView="0" workbookViewId="0" topLeftCell="C1">
      <pane xSplit="3" ySplit="3" topLeftCell="F4" activePane="bottomRight" state="frozen"/>
      <selection pane="topLeft" activeCell="K13" sqref="K13"/>
      <selection pane="topRight" activeCell="K13" sqref="K13"/>
      <selection pane="bottomLeft" activeCell="K13" sqref="K13"/>
      <selection pane="bottomRight" activeCell="K13" sqref="K13"/>
    </sheetView>
  </sheetViews>
  <sheetFormatPr defaultColWidth="9.00390625" defaultRowHeight="12.75" customHeight="1"/>
  <cols>
    <col min="1" max="1" width="2.625" style="1" hidden="1" customWidth="1"/>
    <col min="2" max="2" width="2.25390625" style="1" hidden="1" customWidth="1"/>
    <col min="3" max="3" width="3.50390625" style="1" customWidth="1"/>
    <col min="4" max="4" width="4.125" style="1" customWidth="1"/>
    <col min="5" max="5" width="8.75390625" style="1" customWidth="1"/>
    <col min="6" max="7" width="13.125" style="1" customWidth="1"/>
    <col min="8" max="13" width="11.875" style="1" customWidth="1"/>
    <col min="14" max="23" width="10.375" style="1" customWidth="1"/>
    <col min="24" max="24" width="0.875" style="1" customWidth="1"/>
    <col min="25" max="16384" width="9.00390625" style="1" customWidth="1"/>
  </cols>
  <sheetData>
    <row r="1" spans="2:25" ht="30" customHeight="1">
      <c r="B1" s="2"/>
      <c r="C1" s="1541" t="s">
        <v>15</v>
      </c>
      <c r="D1" s="1542"/>
      <c r="E1" s="1542"/>
      <c r="F1" s="145" t="s">
        <v>47</v>
      </c>
      <c r="G1" s="145" t="s">
        <v>47</v>
      </c>
      <c r="H1" s="1553" t="s">
        <v>3</v>
      </c>
      <c r="I1" s="1553"/>
      <c r="J1" s="1553" t="s">
        <v>28</v>
      </c>
      <c r="K1" s="1553"/>
      <c r="L1" s="1554" t="s">
        <v>29</v>
      </c>
      <c r="M1" s="1554"/>
      <c r="N1" s="1554" t="s">
        <v>30</v>
      </c>
      <c r="O1" s="1554"/>
      <c r="P1" s="1551" t="s">
        <v>56</v>
      </c>
      <c r="Q1" s="1553"/>
      <c r="R1" s="1551" t="s">
        <v>57</v>
      </c>
      <c r="S1" s="1553"/>
      <c r="T1" s="1551" t="s">
        <v>482</v>
      </c>
      <c r="U1" s="1553"/>
      <c r="V1" s="1551" t="s">
        <v>11</v>
      </c>
      <c r="W1" s="1552"/>
      <c r="X1" s="4"/>
      <c r="Y1" s="5"/>
    </row>
    <row r="2" spans="2:25" ht="30" customHeight="1" thickBot="1">
      <c r="B2" s="2"/>
      <c r="C2" s="1543"/>
      <c r="D2" s="1544"/>
      <c r="E2" s="1544"/>
      <c r="F2" s="49" t="s">
        <v>1518</v>
      </c>
      <c r="G2" s="49" t="s">
        <v>1517</v>
      </c>
      <c r="H2" s="220" t="s">
        <v>1386</v>
      </c>
      <c r="I2" s="220" t="s">
        <v>1387</v>
      </c>
      <c r="J2" s="220" t="str">
        <f aca="true" t="shared" si="0" ref="J2:S2">H2</f>
        <v>２年度</v>
      </c>
      <c r="K2" s="220" t="str">
        <f t="shared" si="0"/>
        <v>３年度</v>
      </c>
      <c r="L2" s="220" t="str">
        <f t="shared" si="0"/>
        <v>２年度</v>
      </c>
      <c r="M2" s="220" t="str">
        <f t="shared" si="0"/>
        <v>３年度</v>
      </c>
      <c r="N2" s="220" t="str">
        <f>L2</f>
        <v>２年度</v>
      </c>
      <c r="O2" s="220" t="str">
        <f t="shared" si="0"/>
        <v>３年度</v>
      </c>
      <c r="P2" s="220" t="str">
        <f>N2</f>
        <v>２年度</v>
      </c>
      <c r="Q2" s="220" t="str">
        <f>O2</f>
        <v>３年度</v>
      </c>
      <c r="R2" s="220" t="str">
        <f t="shared" si="0"/>
        <v>２年度</v>
      </c>
      <c r="S2" s="220" t="str">
        <f t="shared" si="0"/>
        <v>３年度</v>
      </c>
      <c r="T2" s="220" t="str">
        <f>R2</f>
        <v>２年度</v>
      </c>
      <c r="U2" s="220" t="str">
        <f>S2</f>
        <v>３年度</v>
      </c>
      <c r="V2" s="220" t="str">
        <f>R2</f>
        <v>２年度</v>
      </c>
      <c r="W2" s="221" t="str">
        <f>S2</f>
        <v>３年度</v>
      </c>
      <c r="X2" s="4"/>
      <c r="Y2" s="5"/>
    </row>
    <row r="3" spans="2:25" s="6" customFormat="1" ht="30" customHeight="1" thickBot="1">
      <c r="B3" s="7"/>
      <c r="C3" s="1545" t="s">
        <v>5</v>
      </c>
      <c r="D3" s="1546"/>
      <c r="E3" s="1546"/>
      <c r="F3" s="148">
        <f>F9+F16+F26</f>
        <v>1330918</v>
      </c>
      <c r="G3" s="148">
        <f aca="true" t="shared" si="1" ref="G3:O3">G9+G16+G26</f>
        <v>1326213</v>
      </c>
      <c r="H3" s="148">
        <f>H9+H16+H26</f>
        <v>758602504</v>
      </c>
      <c r="I3" s="148">
        <f t="shared" si="1"/>
        <v>798185507</v>
      </c>
      <c r="J3" s="148">
        <f>J9+J16+J26</f>
        <v>60972444</v>
      </c>
      <c r="K3" s="148">
        <f t="shared" si="1"/>
        <v>58747821</v>
      </c>
      <c r="L3" s="148">
        <f>L9+L16+L26</f>
        <v>13881121</v>
      </c>
      <c r="M3" s="148">
        <f t="shared" si="1"/>
        <v>13875677</v>
      </c>
      <c r="N3" s="148">
        <f>N9+N16+N26</f>
        <v>11232995</v>
      </c>
      <c r="O3" s="148">
        <f t="shared" si="1"/>
        <v>11045472</v>
      </c>
      <c r="P3" s="222">
        <f aca="true" t="shared" si="2" ref="P3:P26">ROUND(L3/H3*100,1)</f>
        <v>1.8</v>
      </c>
      <c r="Q3" s="222">
        <f aca="true" t="shared" si="3" ref="Q3:Q26">ROUND(M3/I3*100,1)</f>
        <v>1.7</v>
      </c>
      <c r="R3" s="222">
        <f aca="true" t="shared" si="4" ref="R3:R26">ROUND(L3/J3*100,1)</f>
        <v>22.8</v>
      </c>
      <c r="S3" s="222">
        <f aca="true" t="shared" si="5" ref="S3:S26">ROUND(M3/K3*100,1)</f>
        <v>23.6</v>
      </c>
      <c r="T3" s="223">
        <f>L3/F3*1000</f>
        <v>10429.734213527805</v>
      </c>
      <c r="U3" s="223">
        <f>M3/G3*1000</f>
        <v>10462.63081420556</v>
      </c>
      <c r="V3" s="148">
        <f>N3/F3*1000</f>
        <v>8440.035374080146</v>
      </c>
      <c r="W3" s="224">
        <f>O3/G3*1000</f>
        <v>8328.580703099728</v>
      </c>
      <c r="X3" s="8"/>
      <c r="Y3" s="9"/>
    </row>
    <row r="4" spans="1:25" ht="30" customHeight="1">
      <c r="A4" s="1">
        <v>1</v>
      </c>
      <c r="B4" s="146"/>
      <c r="C4" s="1538" t="s">
        <v>7</v>
      </c>
      <c r="D4" s="1547" t="s">
        <v>18</v>
      </c>
      <c r="E4" s="1547"/>
      <c r="F4" s="445">
        <v>115883</v>
      </c>
      <c r="G4" s="445">
        <v>115224</v>
      </c>
      <c r="H4" s="445">
        <v>66856924</v>
      </c>
      <c r="I4" s="445">
        <v>60142627</v>
      </c>
      <c r="J4" s="445">
        <v>5314599</v>
      </c>
      <c r="K4" s="445">
        <v>4664496</v>
      </c>
      <c r="L4" s="445">
        <v>969868</v>
      </c>
      <c r="M4" s="445">
        <v>837963</v>
      </c>
      <c r="N4" s="445">
        <v>765437</v>
      </c>
      <c r="O4" s="445">
        <v>597922</v>
      </c>
      <c r="P4" s="446">
        <f aca="true" t="shared" si="6" ref="P4:Q8">ROUND(L4/H4*100,1)</f>
        <v>1.5</v>
      </c>
      <c r="Q4" s="446">
        <f t="shared" si="6"/>
        <v>1.4</v>
      </c>
      <c r="R4" s="446">
        <f t="shared" si="4"/>
        <v>18.2</v>
      </c>
      <c r="S4" s="446">
        <f t="shared" si="5"/>
        <v>18</v>
      </c>
      <c r="T4" s="447">
        <f aca="true" t="shared" si="7" ref="T4:T26">L4/F4*1000</f>
        <v>8369.372556802982</v>
      </c>
      <c r="U4" s="447">
        <f aca="true" t="shared" si="8" ref="U4:U26">M4/G4*1000</f>
        <v>7272.469277233909</v>
      </c>
      <c r="V4" s="448">
        <f aca="true" t="shared" si="9" ref="V4:V26">N4/F4*1000</f>
        <v>6605.257026483609</v>
      </c>
      <c r="W4" s="449">
        <f aca="true" t="shared" si="10" ref="W4:W26">O4/G4*1000</f>
        <v>5189.2140526279245</v>
      </c>
      <c r="X4" s="4"/>
      <c r="Y4" s="5"/>
    </row>
    <row r="5" spans="1:25" ht="30" customHeight="1">
      <c r="A5" s="1">
        <v>2</v>
      </c>
      <c r="B5" s="10"/>
      <c r="C5" s="1539"/>
      <c r="D5" s="1548" t="s">
        <v>19</v>
      </c>
      <c r="E5" s="1548"/>
      <c r="F5" s="410">
        <v>104512</v>
      </c>
      <c r="G5" s="410">
        <v>103994</v>
      </c>
      <c r="H5" s="410">
        <v>62145581</v>
      </c>
      <c r="I5" s="410">
        <v>58125093</v>
      </c>
      <c r="J5" s="410">
        <v>5178671</v>
      </c>
      <c r="K5" s="410">
        <v>5189283</v>
      </c>
      <c r="L5" s="410">
        <v>1254666</v>
      </c>
      <c r="M5" s="410">
        <v>1282548</v>
      </c>
      <c r="N5" s="410">
        <v>1161425</v>
      </c>
      <c r="O5" s="410">
        <v>1238509</v>
      </c>
      <c r="P5" s="225">
        <f t="shared" si="6"/>
        <v>2</v>
      </c>
      <c r="Q5" s="225">
        <f t="shared" si="6"/>
        <v>2.2</v>
      </c>
      <c r="R5" s="225">
        <f t="shared" si="4"/>
        <v>24.2</v>
      </c>
      <c r="S5" s="225">
        <f t="shared" si="5"/>
        <v>24.7</v>
      </c>
      <c r="T5" s="226">
        <f t="shared" si="7"/>
        <v>12004.994641763626</v>
      </c>
      <c r="U5" s="226">
        <f t="shared" si="8"/>
        <v>12332.903821374312</v>
      </c>
      <c r="V5" s="144">
        <f t="shared" si="9"/>
        <v>11112.83871708512</v>
      </c>
      <c r="W5" s="227">
        <f t="shared" si="10"/>
        <v>11909.427466969248</v>
      </c>
      <c r="X5" s="4"/>
      <c r="Y5" s="5"/>
    </row>
    <row r="6" spans="1:25" ht="30" customHeight="1">
      <c r="A6" s="1">
        <v>3</v>
      </c>
      <c r="B6" s="10"/>
      <c r="C6" s="1539"/>
      <c r="D6" s="1548" t="s">
        <v>39</v>
      </c>
      <c r="E6" s="1548"/>
      <c r="F6" s="410">
        <v>83062</v>
      </c>
      <c r="G6" s="410">
        <v>81993</v>
      </c>
      <c r="H6" s="410">
        <v>48533000</v>
      </c>
      <c r="I6" s="410">
        <v>45410000</v>
      </c>
      <c r="J6" s="410">
        <v>3818662</v>
      </c>
      <c r="K6" s="410">
        <v>3544226</v>
      </c>
      <c r="L6" s="410">
        <v>742310</v>
      </c>
      <c r="M6" s="410">
        <v>708533</v>
      </c>
      <c r="N6" s="410">
        <v>635606</v>
      </c>
      <c r="O6" s="410">
        <v>665437</v>
      </c>
      <c r="P6" s="225">
        <f t="shared" si="6"/>
        <v>1.5</v>
      </c>
      <c r="Q6" s="225">
        <f t="shared" si="6"/>
        <v>1.6</v>
      </c>
      <c r="R6" s="225">
        <f t="shared" si="4"/>
        <v>19.4</v>
      </c>
      <c r="S6" s="225">
        <f t="shared" si="5"/>
        <v>20</v>
      </c>
      <c r="T6" s="226">
        <f t="shared" si="7"/>
        <v>8936.818280320724</v>
      </c>
      <c r="U6" s="226">
        <f t="shared" si="8"/>
        <v>8641.384020587124</v>
      </c>
      <c r="V6" s="144">
        <f t="shared" si="9"/>
        <v>7652.187522573499</v>
      </c>
      <c r="W6" s="227">
        <f t="shared" si="10"/>
        <v>8115.778176185772</v>
      </c>
      <c r="X6" s="4"/>
      <c r="Y6" s="5"/>
    </row>
    <row r="7" spans="1:25" ht="30" customHeight="1">
      <c r="A7" s="1">
        <v>4</v>
      </c>
      <c r="B7" s="10"/>
      <c r="C7" s="1539"/>
      <c r="D7" s="1548" t="s">
        <v>21</v>
      </c>
      <c r="E7" s="1548"/>
      <c r="F7" s="410">
        <v>150783</v>
      </c>
      <c r="G7" s="410">
        <v>150162</v>
      </c>
      <c r="H7" s="410">
        <v>72600000</v>
      </c>
      <c r="I7" s="410">
        <v>89552762</v>
      </c>
      <c r="J7" s="410">
        <v>6157620</v>
      </c>
      <c r="K7" s="410">
        <v>5866461</v>
      </c>
      <c r="L7" s="410">
        <v>1611488</v>
      </c>
      <c r="M7" s="410">
        <v>1706324</v>
      </c>
      <c r="N7" s="410">
        <v>1466650</v>
      </c>
      <c r="O7" s="410">
        <v>1441463</v>
      </c>
      <c r="P7" s="225">
        <f t="shared" si="6"/>
        <v>2.2</v>
      </c>
      <c r="Q7" s="225">
        <f t="shared" si="6"/>
        <v>1.9</v>
      </c>
      <c r="R7" s="225">
        <f t="shared" si="4"/>
        <v>26.2</v>
      </c>
      <c r="S7" s="225">
        <f t="shared" si="5"/>
        <v>29.1</v>
      </c>
      <c r="T7" s="226">
        <f t="shared" si="7"/>
        <v>10687.464767248297</v>
      </c>
      <c r="U7" s="226">
        <f t="shared" si="8"/>
        <v>11363.22105459437</v>
      </c>
      <c r="V7" s="144">
        <f t="shared" si="9"/>
        <v>9726.892288918512</v>
      </c>
      <c r="W7" s="227">
        <f t="shared" si="10"/>
        <v>9599.38599645716</v>
      </c>
      <c r="X7" s="4"/>
      <c r="Y7" s="5"/>
    </row>
    <row r="8" spans="1:25" ht="30" customHeight="1" thickBot="1">
      <c r="A8" s="1">
        <v>5</v>
      </c>
      <c r="B8" s="10"/>
      <c r="C8" s="1539"/>
      <c r="D8" s="1549" t="s">
        <v>40</v>
      </c>
      <c r="E8" s="1549"/>
      <c r="F8" s="764">
        <v>6377</v>
      </c>
      <c r="G8" s="764">
        <v>6488</v>
      </c>
      <c r="H8" s="764">
        <v>8458578</v>
      </c>
      <c r="I8" s="764">
        <v>7537376</v>
      </c>
      <c r="J8" s="764">
        <v>477968</v>
      </c>
      <c r="K8" s="764">
        <v>372210</v>
      </c>
      <c r="L8" s="764">
        <v>65110</v>
      </c>
      <c r="M8" s="764">
        <v>61620</v>
      </c>
      <c r="N8" s="764">
        <v>44127</v>
      </c>
      <c r="O8" s="764">
        <v>45797</v>
      </c>
      <c r="P8" s="765">
        <f t="shared" si="6"/>
        <v>0.8</v>
      </c>
      <c r="Q8" s="765">
        <f t="shared" si="6"/>
        <v>0.8</v>
      </c>
      <c r="R8" s="765">
        <f t="shared" si="4"/>
        <v>13.6</v>
      </c>
      <c r="S8" s="765">
        <f t="shared" si="5"/>
        <v>16.6</v>
      </c>
      <c r="T8" s="766">
        <f t="shared" si="7"/>
        <v>10210.130155245413</v>
      </c>
      <c r="U8" s="766">
        <f t="shared" si="8"/>
        <v>9497.533908754624</v>
      </c>
      <c r="V8" s="764">
        <f t="shared" si="9"/>
        <v>6919.711463070409</v>
      </c>
      <c r="W8" s="767">
        <f t="shared" si="10"/>
        <v>7058.723797780518</v>
      </c>
      <c r="X8" s="4"/>
      <c r="Y8" s="5"/>
    </row>
    <row r="9" spans="2:25" ht="30" customHeight="1" thickBot="1" thickTop="1">
      <c r="B9" s="147"/>
      <c r="C9" s="1540"/>
      <c r="D9" s="1550" t="s">
        <v>20</v>
      </c>
      <c r="E9" s="1550"/>
      <c r="F9" s="760">
        <f>SUM(F4:F8)</f>
        <v>460617</v>
      </c>
      <c r="G9" s="760">
        <f aca="true" t="shared" si="11" ref="G9:O9">SUM(G4:G8)</f>
        <v>457861</v>
      </c>
      <c r="H9" s="760">
        <f>SUM(H4:H8)</f>
        <v>258594083</v>
      </c>
      <c r="I9" s="760">
        <f>SUM(I4:I8)</f>
        <v>260767858</v>
      </c>
      <c r="J9" s="760">
        <f>SUM(J4:J8)</f>
        <v>20947520</v>
      </c>
      <c r="K9" s="760">
        <f t="shared" si="11"/>
        <v>19636676</v>
      </c>
      <c r="L9" s="760">
        <f>SUM(L4:L8)</f>
        <v>4643442</v>
      </c>
      <c r="M9" s="760">
        <f t="shared" si="11"/>
        <v>4596988</v>
      </c>
      <c r="N9" s="760">
        <f>SUM(N4:N8)</f>
        <v>4073245</v>
      </c>
      <c r="O9" s="760">
        <f t="shared" si="11"/>
        <v>3989128</v>
      </c>
      <c r="P9" s="761">
        <f t="shared" si="2"/>
        <v>1.8</v>
      </c>
      <c r="Q9" s="761">
        <f t="shared" si="3"/>
        <v>1.8</v>
      </c>
      <c r="R9" s="761">
        <f t="shared" si="4"/>
        <v>22.2</v>
      </c>
      <c r="S9" s="761">
        <f t="shared" si="5"/>
        <v>23.4</v>
      </c>
      <c r="T9" s="762">
        <f t="shared" si="7"/>
        <v>10080.917551892353</v>
      </c>
      <c r="U9" s="762">
        <f t="shared" si="8"/>
        <v>10040.138819423362</v>
      </c>
      <c r="V9" s="760">
        <f t="shared" si="9"/>
        <v>8843.019254608493</v>
      </c>
      <c r="W9" s="763">
        <f t="shared" si="10"/>
        <v>8712.530658868085</v>
      </c>
      <c r="X9" s="4"/>
      <c r="Y9" s="5"/>
    </row>
    <row r="10" spans="1:25" ht="30" customHeight="1">
      <c r="A10" s="1">
        <v>6</v>
      </c>
      <c r="B10" s="2"/>
      <c r="C10" s="1538" t="s">
        <v>9</v>
      </c>
      <c r="D10" s="1547" t="s">
        <v>22</v>
      </c>
      <c r="E10" s="1547"/>
      <c r="F10" s="445">
        <v>508156</v>
      </c>
      <c r="G10" s="445">
        <v>510445</v>
      </c>
      <c r="H10" s="445">
        <v>194700000</v>
      </c>
      <c r="I10" s="445">
        <v>246532494</v>
      </c>
      <c r="J10" s="445">
        <v>13818556</v>
      </c>
      <c r="K10" s="445">
        <v>16091688</v>
      </c>
      <c r="L10" s="445">
        <v>2692210</v>
      </c>
      <c r="M10" s="445">
        <v>2695865</v>
      </c>
      <c r="N10" s="445">
        <v>2163836</v>
      </c>
      <c r="O10" s="445">
        <v>2134868</v>
      </c>
      <c r="P10" s="446">
        <f t="shared" si="2"/>
        <v>1.4</v>
      </c>
      <c r="Q10" s="446">
        <f t="shared" si="3"/>
        <v>1.1</v>
      </c>
      <c r="R10" s="446">
        <f t="shared" si="4"/>
        <v>19.5</v>
      </c>
      <c r="S10" s="446">
        <f t="shared" si="5"/>
        <v>16.8</v>
      </c>
      <c r="T10" s="447">
        <f t="shared" si="7"/>
        <v>5297.999039664985</v>
      </c>
      <c r="U10" s="447">
        <f t="shared" si="8"/>
        <v>5281.401522201217</v>
      </c>
      <c r="V10" s="448">
        <f t="shared" si="9"/>
        <v>4258.212045120003</v>
      </c>
      <c r="W10" s="449">
        <f t="shared" si="10"/>
        <v>4182.36636660169</v>
      </c>
      <c r="X10" s="4"/>
      <c r="Y10" s="5"/>
    </row>
    <row r="11" spans="1:25" ht="30" customHeight="1">
      <c r="A11" s="1">
        <v>7</v>
      </c>
      <c r="B11" s="2"/>
      <c r="C11" s="1555"/>
      <c r="D11" s="1548" t="s">
        <v>23</v>
      </c>
      <c r="E11" s="1548"/>
      <c r="F11" s="410">
        <v>35224</v>
      </c>
      <c r="G11" s="410">
        <v>34846</v>
      </c>
      <c r="H11" s="410">
        <v>22293334</v>
      </c>
      <c r="I11" s="410">
        <v>19450235</v>
      </c>
      <c r="J11" s="410">
        <v>1705219</v>
      </c>
      <c r="K11" s="410">
        <v>1386058</v>
      </c>
      <c r="L11" s="410">
        <v>290602</v>
      </c>
      <c r="M11" s="410">
        <v>275756</v>
      </c>
      <c r="N11" s="410">
        <v>191633</v>
      </c>
      <c r="O11" s="410">
        <v>197656</v>
      </c>
      <c r="P11" s="225">
        <f t="shared" si="2"/>
        <v>1.3</v>
      </c>
      <c r="Q11" s="225">
        <f t="shared" si="3"/>
        <v>1.4</v>
      </c>
      <c r="R11" s="225">
        <f t="shared" si="4"/>
        <v>17</v>
      </c>
      <c r="S11" s="225">
        <f t="shared" si="5"/>
        <v>19.9</v>
      </c>
      <c r="T11" s="226">
        <f t="shared" si="7"/>
        <v>8250.113558937088</v>
      </c>
      <c r="U11" s="226">
        <f t="shared" si="8"/>
        <v>7913.562532284911</v>
      </c>
      <c r="V11" s="144">
        <f t="shared" si="9"/>
        <v>5440.40994776289</v>
      </c>
      <c r="W11" s="227">
        <f t="shared" si="10"/>
        <v>5672.272283762842</v>
      </c>
      <c r="X11" s="4"/>
      <c r="Y11" s="5"/>
    </row>
    <row r="12" spans="1:25" ht="30" customHeight="1">
      <c r="A12" s="1">
        <v>8</v>
      </c>
      <c r="B12" s="2"/>
      <c r="C12" s="1555"/>
      <c r="D12" s="1548" t="s">
        <v>41</v>
      </c>
      <c r="E12" s="1548"/>
      <c r="F12" s="410">
        <v>34304</v>
      </c>
      <c r="G12" s="410">
        <v>33835</v>
      </c>
      <c r="H12" s="410">
        <v>20791034</v>
      </c>
      <c r="I12" s="410">
        <v>18661892</v>
      </c>
      <c r="J12" s="410">
        <v>1866193</v>
      </c>
      <c r="K12" s="410">
        <v>1835591</v>
      </c>
      <c r="L12" s="410">
        <v>222743</v>
      </c>
      <c r="M12" s="410">
        <v>219597</v>
      </c>
      <c r="N12" s="410">
        <v>216798</v>
      </c>
      <c r="O12" s="410">
        <v>218555</v>
      </c>
      <c r="P12" s="225">
        <f t="shared" si="2"/>
        <v>1.1</v>
      </c>
      <c r="Q12" s="225">
        <f t="shared" si="3"/>
        <v>1.2</v>
      </c>
      <c r="R12" s="225">
        <f t="shared" si="4"/>
        <v>11.9</v>
      </c>
      <c r="S12" s="225">
        <f t="shared" si="5"/>
        <v>12</v>
      </c>
      <c r="T12" s="226">
        <f t="shared" si="7"/>
        <v>6493.207789179104</v>
      </c>
      <c r="U12" s="226">
        <f t="shared" si="8"/>
        <v>6490.232008275455</v>
      </c>
      <c r="V12" s="144">
        <f t="shared" si="9"/>
        <v>6319.904384328358</v>
      </c>
      <c r="W12" s="227">
        <f t="shared" si="10"/>
        <v>6459.435495788384</v>
      </c>
      <c r="X12" s="4"/>
      <c r="Y12" s="5"/>
    </row>
    <row r="13" spans="1:25" ht="30" customHeight="1">
      <c r="A13" s="1">
        <v>9</v>
      </c>
      <c r="B13" s="2"/>
      <c r="C13" s="1555"/>
      <c r="D13" s="1548" t="s">
        <v>42</v>
      </c>
      <c r="E13" s="1548"/>
      <c r="F13" s="144">
        <v>7400</v>
      </c>
      <c r="G13" s="144">
        <v>7235</v>
      </c>
      <c r="H13" s="144">
        <v>12300797</v>
      </c>
      <c r="I13" s="144">
        <v>10336480</v>
      </c>
      <c r="J13" s="144">
        <v>938101</v>
      </c>
      <c r="K13" s="144">
        <v>892733</v>
      </c>
      <c r="L13" s="144">
        <v>152183</v>
      </c>
      <c r="M13" s="144">
        <v>150825</v>
      </c>
      <c r="N13" s="144">
        <v>103275</v>
      </c>
      <c r="O13" s="144">
        <v>93393</v>
      </c>
      <c r="P13" s="225">
        <f t="shared" si="2"/>
        <v>1.2</v>
      </c>
      <c r="Q13" s="225">
        <f t="shared" si="3"/>
        <v>1.5</v>
      </c>
      <c r="R13" s="225">
        <f t="shared" si="4"/>
        <v>16.2</v>
      </c>
      <c r="S13" s="225">
        <f t="shared" si="5"/>
        <v>16.9</v>
      </c>
      <c r="T13" s="226">
        <f t="shared" si="7"/>
        <v>20565.270270270274</v>
      </c>
      <c r="U13" s="226">
        <f t="shared" si="8"/>
        <v>20846.579129232898</v>
      </c>
      <c r="V13" s="144">
        <f t="shared" si="9"/>
        <v>13956.08108108108</v>
      </c>
      <c r="W13" s="227">
        <f t="shared" si="10"/>
        <v>12908.500345542501</v>
      </c>
      <c r="X13" s="4"/>
      <c r="Y13" s="5"/>
    </row>
    <row r="14" spans="1:25" ht="30" customHeight="1">
      <c r="A14" s="1">
        <v>10</v>
      </c>
      <c r="B14" s="2"/>
      <c r="C14" s="1555"/>
      <c r="D14" s="1548" t="s">
        <v>51</v>
      </c>
      <c r="E14" s="1548" t="s">
        <v>24</v>
      </c>
      <c r="F14" s="410">
        <v>29830</v>
      </c>
      <c r="G14" s="410">
        <v>29597</v>
      </c>
      <c r="H14" s="410">
        <v>15231990</v>
      </c>
      <c r="I14" s="410">
        <v>13495468</v>
      </c>
      <c r="J14" s="410">
        <v>2108433</v>
      </c>
      <c r="K14" s="410">
        <v>1625353</v>
      </c>
      <c r="L14" s="410">
        <v>259709</v>
      </c>
      <c r="M14" s="410">
        <v>198801</v>
      </c>
      <c r="N14" s="410">
        <v>181498</v>
      </c>
      <c r="O14" s="410">
        <v>165216</v>
      </c>
      <c r="P14" s="225">
        <f t="shared" si="2"/>
        <v>1.7</v>
      </c>
      <c r="Q14" s="225">
        <f t="shared" si="3"/>
        <v>1.5</v>
      </c>
      <c r="R14" s="225">
        <f t="shared" si="4"/>
        <v>12.3</v>
      </c>
      <c r="S14" s="225">
        <f t="shared" si="5"/>
        <v>12.2</v>
      </c>
      <c r="T14" s="226">
        <f t="shared" si="7"/>
        <v>8706.302380154208</v>
      </c>
      <c r="U14" s="226">
        <f t="shared" si="8"/>
        <v>6716.930770010474</v>
      </c>
      <c r="V14" s="144">
        <f t="shared" si="9"/>
        <v>6084.411666107945</v>
      </c>
      <c r="W14" s="227">
        <f t="shared" si="10"/>
        <v>5582.1873838564725</v>
      </c>
      <c r="X14" s="4"/>
      <c r="Y14" s="5"/>
    </row>
    <row r="15" spans="1:25" ht="30" customHeight="1" thickBot="1">
      <c r="A15" s="1">
        <v>11</v>
      </c>
      <c r="B15" s="2"/>
      <c r="C15" s="1555"/>
      <c r="D15" s="1549" t="s">
        <v>52</v>
      </c>
      <c r="E15" s="1549" t="s">
        <v>24</v>
      </c>
      <c r="F15" s="768">
        <v>20412</v>
      </c>
      <c r="G15" s="768">
        <v>20308</v>
      </c>
      <c r="H15" s="768">
        <v>11621371</v>
      </c>
      <c r="I15" s="768">
        <v>9466380</v>
      </c>
      <c r="J15" s="768">
        <v>1378876</v>
      </c>
      <c r="K15" s="768">
        <v>1455221</v>
      </c>
      <c r="L15" s="768">
        <v>282287</v>
      </c>
      <c r="M15" s="768">
        <v>564263</v>
      </c>
      <c r="N15" s="768">
        <v>245219</v>
      </c>
      <c r="O15" s="768">
        <v>192744</v>
      </c>
      <c r="P15" s="765">
        <f t="shared" si="2"/>
        <v>2.4</v>
      </c>
      <c r="Q15" s="765">
        <f t="shared" si="3"/>
        <v>6</v>
      </c>
      <c r="R15" s="765">
        <f t="shared" si="4"/>
        <v>20.5</v>
      </c>
      <c r="S15" s="765">
        <f t="shared" si="5"/>
        <v>38.8</v>
      </c>
      <c r="T15" s="766">
        <f t="shared" si="7"/>
        <v>13829.463060944543</v>
      </c>
      <c r="U15" s="766">
        <f t="shared" si="8"/>
        <v>27785.257041559977</v>
      </c>
      <c r="V15" s="764">
        <f t="shared" si="9"/>
        <v>12013.472467176172</v>
      </c>
      <c r="W15" s="767">
        <f t="shared" si="10"/>
        <v>9491.038014575537</v>
      </c>
      <c r="X15" s="4"/>
      <c r="Y15" s="5"/>
    </row>
    <row r="16" spans="2:25" ht="30" customHeight="1" thickBot="1" thickTop="1">
      <c r="B16" s="2"/>
      <c r="C16" s="1556"/>
      <c r="D16" s="1550" t="s">
        <v>20</v>
      </c>
      <c r="E16" s="1550"/>
      <c r="F16" s="760">
        <f>SUM(F10:F15)</f>
        <v>635326</v>
      </c>
      <c r="G16" s="760">
        <f aca="true" t="shared" si="12" ref="G16:O16">SUM(G10:G15)</f>
        <v>636266</v>
      </c>
      <c r="H16" s="760">
        <f>SUM(H10:H15)</f>
        <v>276938526</v>
      </c>
      <c r="I16" s="760">
        <f t="shared" si="12"/>
        <v>317942949</v>
      </c>
      <c r="J16" s="760">
        <f>SUM(J10:J15)</f>
        <v>21815378</v>
      </c>
      <c r="K16" s="760">
        <f t="shared" si="12"/>
        <v>23286644</v>
      </c>
      <c r="L16" s="760">
        <f>SUM(L10:L15)</f>
        <v>3899734</v>
      </c>
      <c r="M16" s="760">
        <f t="shared" si="12"/>
        <v>4105107</v>
      </c>
      <c r="N16" s="760">
        <f>SUM(N10:N15)</f>
        <v>3102259</v>
      </c>
      <c r="O16" s="760">
        <f t="shared" si="12"/>
        <v>3002432</v>
      </c>
      <c r="P16" s="761">
        <f t="shared" si="2"/>
        <v>1.4</v>
      </c>
      <c r="Q16" s="761">
        <f t="shared" si="3"/>
        <v>1.3</v>
      </c>
      <c r="R16" s="761">
        <f t="shared" si="4"/>
        <v>17.9</v>
      </c>
      <c r="S16" s="761">
        <f t="shared" si="5"/>
        <v>17.6</v>
      </c>
      <c r="T16" s="762">
        <f t="shared" si="7"/>
        <v>6138.162140381473</v>
      </c>
      <c r="U16" s="762">
        <f t="shared" si="8"/>
        <v>6451.872330126079</v>
      </c>
      <c r="V16" s="760">
        <f t="shared" si="9"/>
        <v>4882.940411694154</v>
      </c>
      <c r="W16" s="763">
        <f t="shared" si="10"/>
        <v>4718.831432136873</v>
      </c>
      <c r="X16" s="4"/>
      <c r="Y16" s="5"/>
    </row>
    <row r="17" spans="1:25" ht="30" customHeight="1">
      <c r="A17" s="1">
        <v>12</v>
      </c>
      <c r="B17" s="2"/>
      <c r="C17" s="1538" t="s">
        <v>8</v>
      </c>
      <c r="D17" s="1547" t="s">
        <v>25</v>
      </c>
      <c r="E17" s="1547"/>
      <c r="F17" s="445">
        <v>31794</v>
      </c>
      <c r="G17" s="445">
        <v>31523</v>
      </c>
      <c r="H17" s="445">
        <v>29002198</v>
      </c>
      <c r="I17" s="445">
        <v>24069217</v>
      </c>
      <c r="J17" s="445">
        <v>2344748</v>
      </c>
      <c r="K17" s="445">
        <v>1800432</v>
      </c>
      <c r="L17" s="445">
        <v>858000</v>
      </c>
      <c r="M17" s="445">
        <v>607536</v>
      </c>
      <c r="N17" s="445">
        <v>462269</v>
      </c>
      <c r="O17" s="445">
        <v>474523</v>
      </c>
      <c r="P17" s="446">
        <f t="shared" si="2"/>
        <v>3</v>
      </c>
      <c r="Q17" s="446">
        <f t="shared" si="3"/>
        <v>2.5</v>
      </c>
      <c r="R17" s="446">
        <f t="shared" si="4"/>
        <v>36.6</v>
      </c>
      <c r="S17" s="446">
        <f t="shared" si="5"/>
        <v>33.7</v>
      </c>
      <c r="T17" s="447">
        <f t="shared" si="7"/>
        <v>26986.223815814305</v>
      </c>
      <c r="U17" s="447">
        <f t="shared" si="8"/>
        <v>19272.78495067094</v>
      </c>
      <c r="V17" s="448">
        <f t="shared" si="9"/>
        <v>14539.504308989119</v>
      </c>
      <c r="W17" s="449">
        <f t="shared" si="10"/>
        <v>15053.230974209308</v>
      </c>
      <c r="X17" s="4"/>
      <c r="Y17" s="5"/>
    </row>
    <row r="18" spans="1:25" ht="30" customHeight="1">
      <c r="A18" s="1">
        <v>13</v>
      </c>
      <c r="B18" s="2"/>
      <c r="C18" s="1539"/>
      <c r="D18" s="1548" t="s">
        <v>26</v>
      </c>
      <c r="E18" s="1548"/>
      <c r="F18" s="410">
        <v>40732</v>
      </c>
      <c r="G18" s="410">
        <v>40052</v>
      </c>
      <c r="H18" s="410">
        <v>40302301</v>
      </c>
      <c r="I18" s="410">
        <v>37179690</v>
      </c>
      <c r="J18" s="410">
        <v>4328340</v>
      </c>
      <c r="K18" s="410">
        <v>2886085</v>
      </c>
      <c r="L18" s="410">
        <v>879816</v>
      </c>
      <c r="M18" s="410">
        <v>717291</v>
      </c>
      <c r="N18" s="410">
        <v>593726</v>
      </c>
      <c r="O18" s="410">
        <v>580226</v>
      </c>
      <c r="P18" s="225">
        <f t="shared" si="2"/>
        <v>2.2</v>
      </c>
      <c r="Q18" s="225">
        <f t="shared" si="3"/>
        <v>1.9</v>
      </c>
      <c r="R18" s="225">
        <f t="shared" si="4"/>
        <v>20.3</v>
      </c>
      <c r="S18" s="225">
        <f t="shared" si="5"/>
        <v>24.9</v>
      </c>
      <c r="T18" s="226">
        <f t="shared" si="7"/>
        <v>21600.1178434646</v>
      </c>
      <c r="U18" s="226">
        <f t="shared" si="8"/>
        <v>17908.99330869869</v>
      </c>
      <c r="V18" s="144">
        <f t="shared" si="9"/>
        <v>14576.401846214278</v>
      </c>
      <c r="W18" s="227">
        <f t="shared" si="10"/>
        <v>14486.817137720962</v>
      </c>
      <c r="X18" s="4"/>
      <c r="Y18" s="5"/>
    </row>
    <row r="19" spans="1:25" ht="30" customHeight="1">
      <c r="A19" s="1">
        <v>14</v>
      </c>
      <c r="B19" s="2"/>
      <c r="C19" s="1539"/>
      <c r="D19" s="1548" t="s">
        <v>43</v>
      </c>
      <c r="E19" s="1548"/>
      <c r="F19" s="144">
        <v>35259</v>
      </c>
      <c r="G19" s="144">
        <v>34981</v>
      </c>
      <c r="H19" s="144">
        <v>41832608</v>
      </c>
      <c r="I19" s="144">
        <v>50559860</v>
      </c>
      <c r="J19" s="144">
        <v>3674009</v>
      </c>
      <c r="K19" s="144">
        <v>2550403</v>
      </c>
      <c r="L19" s="144">
        <v>1378057</v>
      </c>
      <c r="M19" s="144">
        <v>1264595</v>
      </c>
      <c r="N19" s="144">
        <v>1083156</v>
      </c>
      <c r="O19" s="144">
        <v>1061987</v>
      </c>
      <c r="P19" s="225">
        <f t="shared" si="2"/>
        <v>3.3</v>
      </c>
      <c r="Q19" s="225">
        <f t="shared" si="3"/>
        <v>2.5</v>
      </c>
      <c r="R19" s="225">
        <f t="shared" si="4"/>
        <v>37.5</v>
      </c>
      <c r="S19" s="225">
        <f t="shared" si="5"/>
        <v>49.6</v>
      </c>
      <c r="T19" s="226">
        <f t="shared" si="7"/>
        <v>39083.83675090048</v>
      </c>
      <c r="U19" s="226">
        <f t="shared" si="8"/>
        <v>36150.91049426832</v>
      </c>
      <c r="V19" s="144">
        <f t="shared" si="9"/>
        <v>30719.986386454522</v>
      </c>
      <c r="W19" s="227">
        <f t="shared" si="10"/>
        <v>30358.966295989252</v>
      </c>
      <c r="X19" s="4"/>
      <c r="Y19" s="5"/>
    </row>
    <row r="20" spans="1:25" ht="30" customHeight="1">
      <c r="A20" s="1">
        <v>15</v>
      </c>
      <c r="B20" s="2"/>
      <c r="C20" s="1539"/>
      <c r="D20" s="1548" t="s">
        <v>44</v>
      </c>
      <c r="E20" s="1548"/>
      <c r="F20" s="410">
        <v>15350</v>
      </c>
      <c r="G20" s="410">
        <v>15128</v>
      </c>
      <c r="H20" s="410">
        <v>12625254</v>
      </c>
      <c r="I20" s="410">
        <v>11655364</v>
      </c>
      <c r="J20" s="410">
        <v>1247434</v>
      </c>
      <c r="K20" s="410">
        <v>1232642</v>
      </c>
      <c r="L20" s="410">
        <v>450904</v>
      </c>
      <c r="M20" s="410">
        <v>677132</v>
      </c>
      <c r="N20" s="410">
        <v>407938</v>
      </c>
      <c r="O20" s="410">
        <v>395599</v>
      </c>
      <c r="P20" s="225">
        <f t="shared" si="2"/>
        <v>3.6</v>
      </c>
      <c r="Q20" s="225">
        <f t="shared" si="3"/>
        <v>5.8</v>
      </c>
      <c r="R20" s="225">
        <f t="shared" si="4"/>
        <v>36.1</v>
      </c>
      <c r="S20" s="225">
        <f t="shared" si="5"/>
        <v>54.9</v>
      </c>
      <c r="T20" s="226">
        <f t="shared" si="7"/>
        <v>29374.85342019544</v>
      </c>
      <c r="U20" s="226">
        <f t="shared" si="8"/>
        <v>44760.17979904812</v>
      </c>
      <c r="V20" s="144">
        <f t="shared" si="9"/>
        <v>26575.7654723127</v>
      </c>
      <c r="W20" s="227">
        <f t="shared" si="10"/>
        <v>26150.1189846642</v>
      </c>
      <c r="X20" s="4"/>
      <c r="Y20" s="5"/>
    </row>
    <row r="21" spans="1:25" ht="30" customHeight="1">
      <c r="A21" s="1">
        <v>16</v>
      </c>
      <c r="B21" s="2"/>
      <c r="C21" s="1539"/>
      <c r="D21" s="1548" t="s">
        <v>53</v>
      </c>
      <c r="E21" s="1548"/>
      <c r="F21" s="410">
        <v>8414</v>
      </c>
      <c r="G21" s="410">
        <v>8255</v>
      </c>
      <c r="H21" s="410">
        <v>10625553</v>
      </c>
      <c r="I21" s="410">
        <v>11872339</v>
      </c>
      <c r="J21" s="410">
        <v>211992</v>
      </c>
      <c r="K21" s="410">
        <v>913670</v>
      </c>
      <c r="L21" s="410">
        <v>281059</v>
      </c>
      <c r="M21" s="410">
        <v>266697</v>
      </c>
      <c r="N21" s="410">
        <v>213158</v>
      </c>
      <c r="O21" s="410">
        <v>251816</v>
      </c>
      <c r="P21" s="225">
        <f t="shared" si="2"/>
        <v>2.6</v>
      </c>
      <c r="Q21" s="225">
        <f t="shared" si="3"/>
        <v>2.2</v>
      </c>
      <c r="R21" s="225">
        <f t="shared" si="4"/>
        <v>132.6</v>
      </c>
      <c r="S21" s="225">
        <f t="shared" si="5"/>
        <v>29.2</v>
      </c>
      <c r="T21" s="226">
        <f t="shared" si="7"/>
        <v>33403.73187544569</v>
      </c>
      <c r="U21" s="226">
        <f t="shared" si="8"/>
        <v>32307.32889158086</v>
      </c>
      <c r="V21" s="144">
        <f t="shared" si="9"/>
        <v>25333.72949845496</v>
      </c>
      <c r="W21" s="227">
        <f t="shared" si="10"/>
        <v>30504.66384009691</v>
      </c>
      <c r="X21" s="4"/>
      <c r="Y21" s="5"/>
    </row>
    <row r="22" spans="1:25" ht="30" customHeight="1">
      <c r="A22" s="1">
        <v>17</v>
      </c>
      <c r="B22" s="2"/>
      <c r="C22" s="1539"/>
      <c r="D22" s="1548" t="s">
        <v>27</v>
      </c>
      <c r="E22" s="1548"/>
      <c r="F22" s="410">
        <v>70621</v>
      </c>
      <c r="G22" s="410">
        <v>69654</v>
      </c>
      <c r="H22" s="410">
        <v>56558362</v>
      </c>
      <c r="I22" s="410">
        <v>52749776</v>
      </c>
      <c r="J22" s="410">
        <v>4043189</v>
      </c>
      <c r="K22" s="410">
        <v>3623191</v>
      </c>
      <c r="L22" s="410">
        <v>777015</v>
      </c>
      <c r="M22" s="410">
        <v>840913</v>
      </c>
      <c r="N22" s="410">
        <v>741892</v>
      </c>
      <c r="O22" s="410">
        <v>780608</v>
      </c>
      <c r="P22" s="225">
        <f t="shared" si="2"/>
        <v>1.4</v>
      </c>
      <c r="Q22" s="225">
        <f t="shared" si="3"/>
        <v>1.6</v>
      </c>
      <c r="R22" s="225">
        <f t="shared" si="4"/>
        <v>19.2</v>
      </c>
      <c r="S22" s="225">
        <f t="shared" si="5"/>
        <v>23.2</v>
      </c>
      <c r="T22" s="226">
        <f t="shared" si="7"/>
        <v>11002.605457300237</v>
      </c>
      <c r="U22" s="226">
        <f t="shared" si="8"/>
        <v>12072.716570476929</v>
      </c>
      <c r="V22" s="144">
        <f t="shared" si="9"/>
        <v>10505.260474929553</v>
      </c>
      <c r="W22" s="227">
        <f t="shared" si="10"/>
        <v>11206.937146466822</v>
      </c>
      <c r="X22" s="4"/>
      <c r="Y22" s="5"/>
    </row>
    <row r="23" spans="1:25" ht="30" customHeight="1">
      <c r="A23" s="1">
        <v>18</v>
      </c>
      <c r="B23" s="2"/>
      <c r="C23" s="1539"/>
      <c r="D23" s="1548" t="s">
        <v>54</v>
      </c>
      <c r="E23" s="1548"/>
      <c r="F23" s="144">
        <v>3684</v>
      </c>
      <c r="G23" s="144">
        <v>3637</v>
      </c>
      <c r="H23" s="144">
        <v>4270293</v>
      </c>
      <c r="I23" s="144">
        <v>5264060</v>
      </c>
      <c r="J23" s="144">
        <v>290694</v>
      </c>
      <c r="K23" s="144">
        <v>256241</v>
      </c>
      <c r="L23" s="144">
        <v>81776</v>
      </c>
      <c r="M23" s="144">
        <v>65009</v>
      </c>
      <c r="N23" s="144">
        <v>45721</v>
      </c>
      <c r="O23" s="144">
        <v>60678</v>
      </c>
      <c r="P23" s="225">
        <f t="shared" si="2"/>
        <v>1.9</v>
      </c>
      <c r="Q23" s="225">
        <f t="shared" si="3"/>
        <v>1.2</v>
      </c>
      <c r="R23" s="225">
        <f t="shared" si="4"/>
        <v>28.1</v>
      </c>
      <c r="S23" s="225">
        <f t="shared" si="5"/>
        <v>25.4</v>
      </c>
      <c r="T23" s="226">
        <f t="shared" si="7"/>
        <v>22197.611292073834</v>
      </c>
      <c r="U23" s="226">
        <f t="shared" si="8"/>
        <v>17874.346989276877</v>
      </c>
      <c r="V23" s="144">
        <f t="shared" si="9"/>
        <v>12410.694896851248</v>
      </c>
      <c r="W23" s="227">
        <f t="shared" si="10"/>
        <v>16683.53038218312</v>
      </c>
      <c r="X23" s="4"/>
      <c r="Y23" s="5"/>
    </row>
    <row r="24" spans="1:25" ht="30" customHeight="1">
      <c r="A24" s="1">
        <v>19</v>
      </c>
      <c r="B24" s="2"/>
      <c r="C24" s="1539"/>
      <c r="D24" s="1548" t="s">
        <v>45</v>
      </c>
      <c r="E24" s="1548"/>
      <c r="F24" s="410">
        <v>9662</v>
      </c>
      <c r="G24" s="410">
        <v>9572</v>
      </c>
      <c r="H24" s="410">
        <v>9764000</v>
      </c>
      <c r="I24" s="410">
        <v>9479100</v>
      </c>
      <c r="J24" s="410">
        <v>725456</v>
      </c>
      <c r="K24" s="410">
        <v>1431588</v>
      </c>
      <c r="L24" s="410">
        <v>209806</v>
      </c>
      <c r="M24" s="410">
        <v>372618</v>
      </c>
      <c r="N24" s="410">
        <v>173107</v>
      </c>
      <c r="O24" s="410">
        <v>153896</v>
      </c>
      <c r="P24" s="225">
        <f t="shared" si="2"/>
        <v>2.1</v>
      </c>
      <c r="Q24" s="225">
        <f t="shared" si="3"/>
        <v>3.9</v>
      </c>
      <c r="R24" s="225">
        <f t="shared" si="4"/>
        <v>28.9</v>
      </c>
      <c r="S24" s="225">
        <f t="shared" si="5"/>
        <v>26</v>
      </c>
      <c r="T24" s="226">
        <f t="shared" si="7"/>
        <v>21714.551852618504</v>
      </c>
      <c r="U24" s="226">
        <f t="shared" si="8"/>
        <v>38927.914751358134</v>
      </c>
      <c r="V24" s="144">
        <f t="shared" si="9"/>
        <v>17916.269923411302</v>
      </c>
      <c r="W24" s="227">
        <f t="shared" si="10"/>
        <v>16077.72670288341</v>
      </c>
      <c r="X24" s="4"/>
      <c r="Y24" s="5"/>
    </row>
    <row r="25" spans="1:25" ht="30" customHeight="1" thickBot="1">
      <c r="A25" s="1">
        <v>20</v>
      </c>
      <c r="B25" s="2"/>
      <c r="C25" s="1539"/>
      <c r="D25" s="1549" t="s">
        <v>46</v>
      </c>
      <c r="E25" s="1549"/>
      <c r="F25" s="768">
        <v>19459</v>
      </c>
      <c r="G25" s="768">
        <v>19284</v>
      </c>
      <c r="H25" s="768">
        <v>18089326</v>
      </c>
      <c r="I25" s="768">
        <v>16645294</v>
      </c>
      <c r="J25" s="768">
        <v>1343684</v>
      </c>
      <c r="K25" s="768">
        <v>1130249</v>
      </c>
      <c r="L25" s="768">
        <v>421512</v>
      </c>
      <c r="M25" s="768">
        <v>361791</v>
      </c>
      <c r="N25" s="768">
        <v>336524</v>
      </c>
      <c r="O25" s="768">
        <v>294579</v>
      </c>
      <c r="P25" s="765">
        <f t="shared" si="2"/>
        <v>2.3</v>
      </c>
      <c r="Q25" s="765">
        <f t="shared" si="3"/>
        <v>2.2</v>
      </c>
      <c r="R25" s="765">
        <f t="shared" si="4"/>
        <v>31.4</v>
      </c>
      <c r="S25" s="765">
        <f t="shared" si="5"/>
        <v>32</v>
      </c>
      <c r="T25" s="766">
        <f t="shared" si="7"/>
        <v>21661.544786474125</v>
      </c>
      <c r="U25" s="766">
        <f t="shared" si="8"/>
        <v>18761.200995644056</v>
      </c>
      <c r="V25" s="764">
        <f t="shared" si="9"/>
        <v>17294.00277506552</v>
      </c>
      <c r="W25" s="767">
        <f t="shared" si="10"/>
        <v>15275.824517734909</v>
      </c>
      <c r="X25" s="4"/>
      <c r="Y25" s="5"/>
    </row>
    <row r="26" spans="2:25" ht="30" customHeight="1" thickBot="1" thickTop="1">
      <c r="B26" s="2"/>
      <c r="C26" s="1540"/>
      <c r="D26" s="1558" t="s">
        <v>20</v>
      </c>
      <c r="E26" s="1558"/>
      <c r="F26" s="760">
        <f>SUM(F17:F25)</f>
        <v>234975</v>
      </c>
      <c r="G26" s="760">
        <f aca="true" t="shared" si="13" ref="G26:O26">SUM(G17:G25)</f>
        <v>232086</v>
      </c>
      <c r="H26" s="760">
        <f>SUM(H17:H25)</f>
        <v>223069895</v>
      </c>
      <c r="I26" s="760">
        <f t="shared" si="13"/>
        <v>219474700</v>
      </c>
      <c r="J26" s="760">
        <f>SUM(J17:J25)</f>
        <v>18209546</v>
      </c>
      <c r="K26" s="760">
        <f t="shared" si="13"/>
        <v>15824501</v>
      </c>
      <c r="L26" s="760">
        <f>SUM(L17:L25)</f>
        <v>5337945</v>
      </c>
      <c r="M26" s="760">
        <f t="shared" si="13"/>
        <v>5173582</v>
      </c>
      <c r="N26" s="760">
        <f>SUM(N17:N25)</f>
        <v>4057491</v>
      </c>
      <c r="O26" s="760">
        <f t="shared" si="13"/>
        <v>4053912</v>
      </c>
      <c r="P26" s="761">
        <f t="shared" si="2"/>
        <v>2.4</v>
      </c>
      <c r="Q26" s="761">
        <f t="shared" si="3"/>
        <v>2.4</v>
      </c>
      <c r="R26" s="761">
        <f t="shared" si="4"/>
        <v>29.3</v>
      </c>
      <c r="S26" s="761">
        <f t="shared" si="5"/>
        <v>32.7</v>
      </c>
      <c r="T26" s="762">
        <f t="shared" si="7"/>
        <v>22717.07628471114</v>
      </c>
      <c r="U26" s="762">
        <f t="shared" si="8"/>
        <v>22291.659126358332</v>
      </c>
      <c r="V26" s="760">
        <f t="shared" si="9"/>
        <v>17267.75614427067</v>
      </c>
      <c r="W26" s="763">
        <f t="shared" si="10"/>
        <v>17467.283679325767</v>
      </c>
      <c r="X26" s="4"/>
      <c r="Y26" s="5"/>
    </row>
    <row r="27" spans="2:24" ht="56.25" customHeight="1">
      <c r="B27" s="2"/>
      <c r="D27" s="928"/>
      <c r="E27" s="928"/>
      <c r="F27" s="1557"/>
      <c r="G27" s="1557"/>
      <c r="H27" s="1557"/>
      <c r="I27" s="1557"/>
      <c r="J27" s="1557"/>
      <c r="K27" s="1557"/>
      <c r="L27" s="929"/>
      <c r="M27" s="929"/>
      <c r="N27" s="4"/>
      <c r="O27" s="4"/>
      <c r="P27" s="4"/>
      <c r="Q27" s="4"/>
      <c r="R27" s="4"/>
      <c r="S27" s="4"/>
      <c r="T27" s="4"/>
      <c r="U27" s="4"/>
      <c r="V27" s="4"/>
      <c r="W27" s="4"/>
      <c r="X27" s="2"/>
    </row>
  </sheetData>
  <sheetProtection/>
  <mergeCells count="37">
    <mergeCell ref="F27:K27"/>
    <mergeCell ref="D24:E24"/>
    <mergeCell ref="D25:E25"/>
    <mergeCell ref="D26:E26"/>
    <mergeCell ref="T1:U1"/>
    <mergeCell ref="D19:E19"/>
    <mergeCell ref="D22:E22"/>
    <mergeCell ref="D20:E20"/>
    <mergeCell ref="D21:E21"/>
    <mergeCell ref="D10:E10"/>
    <mergeCell ref="C17:C26"/>
    <mergeCell ref="D14:E14"/>
    <mergeCell ref="D15:E15"/>
    <mergeCell ref="C10:C16"/>
    <mergeCell ref="D12:E12"/>
    <mergeCell ref="D13:E13"/>
    <mergeCell ref="D16:E16"/>
    <mergeCell ref="D17:E17"/>
    <mergeCell ref="D23:E23"/>
    <mergeCell ref="D18:E18"/>
    <mergeCell ref="D11:E11"/>
    <mergeCell ref="V1:W1"/>
    <mergeCell ref="H1:I1"/>
    <mergeCell ref="J1:K1"/>
    <mergeCell ref="L1:M1"/>
    <mergeCell ref="N1:O1"/>
    <mergeCell ref="P1:Q1"/>
    <mergeCell ref="R1:S1"/>
    <mergeCell ref="D6:E6"/>
    <mergeCell ref="C4:C9"/>
    <mergeCell ref="C1:E2"/>
    <mergeCell ref="C3:E3"/>
    <mergeCell ref="D4:E4"/>
    <mergeCell ref="D5:E5"/>
    <mergeCell ref="D7:E7"/>
    <mergeCell ref="D8:E8"/>
    <mergeCell ref="D9:E9"/>
  </mergeCells>
  <printOptions/>
  <pageMargins left="0.7086614173228347" right="0.1968503937007874" top="1.062992125984252" bottom="0.1968503937007874" header="0.7874015748031497" footer="0.3937007874015748"/>
  <pageSetup firstPageNumber="2" useFirstPageNumber="1" horizontalDpi="600" verticalDpi="600" orientation="portrait" pageOrder="overThenDown" paperSize="9" scale="95" r:id="rId1"/>
  <headerFooter scaleWithDoc="0" alignWithMargins="0">
    <oddHeader>&amp;L&amp;"ＭＳ Ｐゴシック,太字"１　市町社会教育費</oddHeader>
    <oddFooter>&amp;C&amp;12&amp;P</oddFooter>
  </headerFooter>
  <colBreaks count="1" manualBreakCount="1">
    <brk id="17" max="26" man="1"/>
  </colBreaks>
</worksheet>
</file>

<file path=xl/worksheets/sheet30.xml><?xml version="1.0" encoding="utf-8"?>
<worksheet xmlns="http://schemas.openxmlformats.org/spreadsheetml/2006/main" xmlns:r="http://schemas.openxmlformats.org/officeDocument/2006/relationships">
  <dimension ref="B1:K27"/>
  <sheetViews>
    <sheetView view="pageBreakPreview" zoomScaleSheetLayoutView="100" zoomScalePageLayoutView="0" workbookViewId="0" topLeftCell="A1">
      <pane xSplit="10" ySplit="7" topLeftCell="K8" activePane="bottomRight" state="frozen"/>
      <selection pane="topLeft" activeCell="K13" sqref="K13"/>
      <selection pane="topRight" activeCell="K13" sqref="K13"/>
      <selection pane="bottomLeft" activeCell="K13" sqref="K13"/>
      <selection pane="bottomRight" activeCell="K13" sqref="K13"/>
    </sheetView>
  </sheetViews>
  <sheetFormatPr defaultColWidth="9.00390625" defaultRowHeight="13.5"/>
  <cols>
    <col min="2" max="2" width="22.625" style="0" customWidth="1"/>
    <col min="3" max="6" width="10.625" style="0" customWidth="1"/>
    <col min="7" max="8" width="7.625" style="0" customWidth="1"/>
    <col min="9" max="11" width="6.625" style="0" customWidth="1"/>
  </cols>
  <sheetData>
    <row r="1" spans="2:11" ht="33.75" customHeight="1">
      <c r="B1" s="2685" t="s">
        <v>1383</v>
      </c>
      <c r="C1" s="2686"/>
      <c r="D1" s="2686"/>
      <c r="E1" s="2686"/>
      <c r="F1" s="2686"/>
      <c r="G1" s="2686"/>
      <c r="H1" s="2686"/>
      <c r="I1" s="2686"/>
      <c r="J1" s="2686"/>
      <c r="K1" s="2686"/>
    </row>
    <row r="2" ht="24.75" customHeight="1"/>
    <row r="3" spans="2:11" ht="34.5" customHeight="1">
      <c r="B3" s="2687" t="s">
        <v>1219</v>
      </c>
      <c r="C3" s="2684" t="s">
        <v>1224</v>
      </c>
      <c r="D3" s="2684"/>
      <c r="E3" s="2684"/>
      <c r="F3" s="2684"/>
      <c r="G3" s="2684"/>
      <c r="H3" s="2684"/>
      <c r="I3" s="2684"/>
      <c r="J3" s="2684"/>
      <c r="K3" s="2684"/>
    </row>
    <row r="4" spans="2:11" ht="34.5" customHeight="1">
      <c r="B4" s="2687"/>
      <c r="C4" s="2684" t="s">
        <v>1222</v>
      </c>
      <c r="D4" s="2684"/>
      <c r="E4" s="2684"/>
      <c r="F4" s="2684"/>
      <c r="G4" s="2684"/>
      <c r="H4" s="2684"/>
      <c r="I4" s="2684"/>
      <c r="J4" s="2684"/>
      <c r="K4" s="2684"/>
    </row>
    <row r="5" spans="2:11" ht="34.5" customHeight="1">
      <c r="B5" s="2687"/>
      <c r="C5" s="2684" t="s">
        <v>1223</v>
      </c>
      <c r="D5" s="2684"/>
      <c r="E5" s="2684"/>
      <c r="F5" s="2684"/>
      <c r="G5" s="2684"/>
      <c r="H5" s="2684"/>
      <c r="I5" s="2684"/>
      <c r="J5" s="2684"/>
      <c r="K5" s="2684"/>
    </row>
    <row r="6" spans="3:11" ht="24.75" customHeight="1" thickBot="1">
      <c r="C6" s="1223"/>
      <c r="D6" s="1223"/>
      <c r="E6" s="1223"/>
      <c r="F6" s="1223"/>
      <c r="G6" s="1223"/>
      <c r="H6" s="1223"/>
      <c r="I6" s="1223"/>
      <c r="J6" s="1223"/>
      <c r="K6" s="1223"/>
    </row>
    <row r="7" spans="2:6" ht="48.75" customHeight="1" thickBot="1">
      <c r="B7" s="2688"/>
      <c r="C7" s="2689"/>
      <c r="D7" s="1292" t="s">
        <v>993</v>
      </c>
      <c r="E7" s="1292" t="s">
        <v>994</v>
      </c>
      <c r="F7" s="1293" t="s">
        <v>995</v>
      </c>
    </row>
    <row r="8" spans="2:9" ht="39.75" customHeight="1">
      <c r="B8" s="2682" t="s">
        <v>93</v>
      </c>
      <c r="C8" s="2683"/>
      <c r="D8" s="1294"/>
      <c r="E8" s="1294" t="s">
        <v>716</v>
      </c>
      <c r="F8" s="1295"/>
      <c r="I8" s="1451"/>
    </row>
    <row r="9" spans="2:6" ht="39.75" customHeight="1">
      <c r="B9" s="2678" t="s">
        <v>97</v>
      </c>
      <c r="C9" s="2679"/>
      <c r="D9" s="1296"/>
      <c r="E9" s="1296" t="s">
        <v>716</v>
      </c>
      <c r="F9" s="1297"/>
    </row>
    <row r="10" spans="2:6" ht="39.75" customHeight="1">
      <c r="B10" s="2678" t="s">
        <v>39</v>
      </c>
      <c r="C10" s="2679"/>
      <c r="D10" s="1296" t="s">
        <v>716</v>
      </c>
      <c r="E10" s="1296"/>
      <c r="F10" s="1297"/>
    </row>
    <row r="11" spans="2:6" ht="39.75" customHeight="1">
      <c r="B11" s="2678" t="s">
        <v>100</v>
      </c>
      <c r="C11" s="2679"/>
      <c r="D11" s="1296"/>
      <c r="E11" s="1296"/>
      <c r="F11" s="1297" t="s">
        <v>716</v>
      </c>
    </row>
    <row r="12" spans="2:6" ht="39.75" customHeight="1">
      <c r="B12" s="2678" t="s">
        <v>101</v>
      </c>
      <c r="C12" s="2679"/>
      <c r="D12" s="1296"/>
      <c r="E12" s="1296" t="s">
        <v>716</v>
      </c>
      <c r="F12" s="1297"/>
    </row>
    <row r="13" spans="2:6" ht="39.75" customHeight="1">
      <c r="B13" s="2678" t="s">
        <v>103</v>
      </c>
      <c r="C13" s="2679"/>
      <c r="D13" s="1296"/>
      <c r="E13" s="1296" t="s">
        <v>716</v>
      </c>
      <c r="F13" s="1297"/>
    </row>
    <row r="14" spans="2:6" ht="39.75" customHeight="1">
      <c r="B14" s="2678" t="s">
        <v>104</v>
      </c>
      <c r="C14" s="2679"/>
      <c r="D14" s="1296"/>
      <c r="E14" s="1296" t="s">
        <v>716</v>
      </c>
      <c r="F14" s="1297"/>
    </row>
    <row r="15" spans="2:6" ht="39.75" customHeight="1">
      <c r="B15" s="2678" t="s">
        <v>105</v>
      </c>
      <c r="C15" s="2679"/>
      <c r="D15" s="1296"/>
      <c r="E15" s="1296" t="s">
        <v>716</v>
      </c>
      <c r="F15" s="1297"/>
    </row>
    <row r="16" spans="2:6" ht="39.75" customHeight="1">
      <c r="B16" s="2678" t="s">
        <v>42</v>
      </c>
      <c r="C16" s="2679"/>
      <c r="D16" s="1296" t="s">
        <v>716</v>
      </c>
      <c r="E16" s="1296"/>
      <c r="F16" s="1297"/>
    </row>
    <row r="17" spans="2:6" ht="39.75" customHeight="1">
      <c r="B17" s="2678" t="s">
        <v>107</v>
      </c>
      <c r="C17" s="2679"/>
      <c r="D17" s="1296"/>
      <c r="E17" s="1296" t="s">
        <v>716</v>
      </c>
      <c r="F17" s="1297"/>
    </row>
    <row r="18" spans="2:6" ht="39.75" customHeight="1">
      <c r="B18" s="2678" t="s">
        <v>108</v>
      </c>
      <c r="C18" s="2679"/>
      <c r="D18" s="1296"/>
      <c r="E18" s="1296" t="s">
        <v>716</v>
      </c>
      <c r="F18" s="1297"/>
    </row>
    <row r="19" spans="2:6" ht="39.75" customHeight="1">
      <c r="B19" s="2678" t="s">
        <v>110</v>
      </c>
      <c r="C19" s="2679"/>
      <c r="D19" s="1296"/>
      <c r="E19" s="1296" t="s">
        <v>716</v>
      </c>
      <c r="F19" s="1297"/>
    </row>
    <row r="20" spans="2:6" ht="39.75" customHeight="1">
      <c r="B20" s="2678" t="s">
        <v>111</v>
      </c>
      <c r="C20" s="2679"/>
      <c r="D20" s="1296"/>
      <c r="E20" s="1296" t="s">
        <v>716</v>
      </c>
      <c r="F20" s="1297"/>
    </row>
    <row r="21" spans="2:6" ht="39.75" customHeight="1">
      <c r="B21" s="2678" t="s">
        <v>112</v>
      </c>
      <c r="C21" s="2679"/>
      <c r="D21" s="1296" t="s">
        <v>716</v>
      </c>
      <c r="E21" s="1296"/>
      <c r="F21" s="1297"/>
    </row>
    <row r="22" spans="2:6" ht="39.75" customHeight="1">
      <c r="B22" s="2678" t="s">
        <v>113</v>
      </c>
      <c r="C22" s="2679"/>
      <c r="D22" s="1296" t="s">
        <v>716</v>
      </c>
      <c r="E22" s="1296"/>
      <c r="F22" s="1297"/>
    </row>
    <row r="23" spans="2:6" ht="39.75" customHeight="1">
      <c r="B23" s="2678" t="s">
        <v>114</v>
      </c>
      <c r="C23" s="2679"/>
      <c r="D23" s="1296"/>
      <c r="E23" s="1296" t="s">
        <v>716</v>
      </c>
      <c r="F23" s="1297"/>
    </row>
    <row r="24" spans="2:6" ht="39.75" customHeight="1">
      <c r="B24" s="2678" t="s">
        <v>115</v>
      </c>
      <c r="C24" s="2679"/>
      <c r="D24" s="1296"/>
      <c r="E24" s="1296" t="s">
        <v>716</v>
      </c>
      <c r="F24" s="1297"/>
    </row>
    <row r="25" spans="2:6" ht="39.75" customHeight="1">
      <c r="B25" s="2678" t="s">
        <v>54</v>
      </c>
      <c r="C25" s="2679"/>
      <c r="D25" s="1296"/>
      <c r="E25" s="1296"/>
      <c r="F25" s="1297" t="s">
        <v>716</v>
      </c>
    </row>
    <row r="26" spans="2:6" ht="39.75" customHeight="1">
      <c r="B26" s="2678" t="s">
        <v>116</v>
      </c>
      <c r="C26" s="2679"/>
      <c r="D26" s="1296"/>
      <c r="E26" s="1296" t="s">
        <v>716</v>
      </c>
      <c r="F26" s="1297"/>
    </row>
    <row r="27" spans="2:6" ht="39.75" customHeight="1" thickBot="1">
      <c r="B27" s="2680" t="s">
        <v>118</v>
      </c>
      <c r="C27" s="2681"/>
      <c r="D27" s="1298"/>
      <c r="E27" s="1298" t="s">
        <v>716</v>
      </c>
      <c r="F27" s="1299"/>
    </row>
    <row r="28" ht="24.75" customHeight="1"/>
    <row r="29" ht="24.75" customHeight="1" thickBot="1"/>
  </sheetData>
  <sheetProtection/>
  <mergeCells count="26">
    <mergeCell ref="C3:K3"/>
    <mergeCell ref="C4:K4"/>
    <mergeCell ref="C5:K5"/>
    <mergeCell ref="B1:K1"/>
    <mergeCell ref="B3:B5"/>
    <mergeCell ref="B7:C7"/>
    <mergeCell ref="B8:C8"/>
    <mergeCell ref="B9:C9"/>
    <mergeCell ref="B10:C10"/>
    <mergeCell ref="B11:C11"/>
    <mergeCell ref="B12:C12"/>
    <mergeCell ref="B13:C13"/>
    <mergeCell ref="B14:C14"/>
    <mergeCell ref="B15:C15"/>
    <mergeCell ref="B16:C16"/>
    <mergeCell ref="B17:C17"/>
    <mergeCell ref="B18:C18"/>
    <mergeCell ref="B19:C19"/>
    <mergeCell ref="B26:C26"/>
    <mergeCell ref="B27:C27"/>
    <mergeCell ref="B20:C20"/>
    <mergeCell ref="B21:C21"/>
    <mergeCell ref="B22:C22"/>
    <mergeCell ref="B23:C23"/>
    <mergeCell ref="B24:C24"/>
    <mergeCell ref="B25:C25"/>
  </mergeCells>
  <printOptions/>
  <pageMargins left="0.7086614173228347" right="0.7086614173228347" top="0.7480314960629921" bottom="0.5511811023622047" header="0.31496062992125984" footer="0.31496062992125984"/>
  <pageSetup firstPageNumber="64" useFirstPageNumber="1" horizontalDpi="600" verticalDpi="600" orientation="portrait" paperSize="9" scale="78" r:id="rId2"/>
  <headerFooter scaleWithDoc="0" alignWithMargins="0">
    <oddFooter>&amp;C&amp;12&amp;P</oddFooter>
  </headerFooter>
  <drawing r:id="rId1"/>
</worksheet>
</file>

<file path=xl/worksheets/sheet3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pane xSplit="8" ySplit="6" topLeftCell="I7" activePane="bottomRight" state="frozen"/>
      <selection pane="topLeft" activeCell="K13" sqref="K13"/>
      <selection pane="topRight" activeCell="K13" sqref="K13"/>
      <selection pane="bottomLeft" activeCell="K13" sqref="K13"/>
      <selection pane="bottomRight" activeCell="K13" sqref="K13"/>
    </sheetView>
  </sheetViews>
  <sheetFormatPr defaultColWidth="9.00390625" defaultRowHeight="13.5"/>
  <cols>
    <col min="1" max="1" width="18.375" style="0" customWidth="1"/>
    <col min="2" max="3" width="8.625" style="0" customWidth="1"/>
    <col min="4" max="12" width="9.625" style="0" customWidth="1"/>
  </cols>
  <sheetData>
    <row r="1" spans="1:15" ht="49.5" customHeight="1">
      <c r="A1" s="2685" t="s">
        <v>1384</v>
      </c>
      <c r="B1" s="2686"/>
      <c r="C1" s="2686"/>
      <c r="D1" s="2686"/>
      <c r="E1" s="2686"/>
      <c r="F1" s="2686"/>
      <c r="G1" s="2686"/>
      <c r="H1" s="2686"/>
      <c r="I1" s="2686"/>
      <c r="J1" s="2686"/>
      <c r="K1" s="2686"/>
      <c r="L1" s="2686"/>
      <c r="M1" s="2686"/>
      <c r="N1" s="2686"/>
      <c r="O1" s="2686"/>
    </row>
    <row r="2" spans="1:15" ht="29.25" customHeight="1" thickBot="1">
      <c r="A2" s="1271"/>
      <c r="B2" s="1271"/>
      <c r="C2" s="1271"/>
      <c r="D2" s="1271"/>
      <c r="E2" s="1271"/>
      <c r="F2" s="1271"/>
      <c r="G2" s="1271"/>
      <c r="H2" s="1271"/>
      <c r="I2" s="1271"/>
      <c r="J2" s="1271"/>
      <c r="K2" s="1271"/>
      <c r="L2" s="1271"/>
      <c r="M2" s="1271"/>
      <c r="N2" s="1271"/>
      <c r="O2" s="1271"/>
    </row>
    <row r="3" spans="1:15" ht="30" customHeight="1" thickBot="1">
      <c r="A3" s="2690"/>
      <c r="B3" s="2709" t="s">
        <v>996</v>
      </c>
      <c r="C3" s="2710"/>
      <c r="D3" s="2693" t="s">
        <v>1007</v>
      </c>
      <c r="E3" s="2694"/>
      <c r="F3" s="2694"/>
      <c r="G3" s="2694"/>
      <c r="H3" s="2694"/>
      <c r="I3" s="2694"/>
      <c r="J3" s="2694"/>
      <c r="K3" s="2694"/>
      <c r="L3" s="2695"/>
      <c r="M3" s="2706" t="s">
        <v>1006</v>
      </c>
      <c r="N3" s="2707"/>
      <c r="O3" s="2708"/>
    </row>
    <row r="4" spans="1:15" ht="27.75" customHeight="1">
      <c r="A4" s="2691"/>
      <c r="B4" s="2711" t="s">
        <v>997</v>
      </c>
      <c r="C4" s="2713" t="s">
        <v>1010</v>
      </c>
      <c r="D4" s="2715" t="s">
        <v>998</v>
      </c>
      <c r="E4" s="2696" t="s">
        <v>999</v>
      </c>
      <c r="F4" s="2696" t="s">
        <v>1000</v>
      </c>
      <c r="G4" s="2696" t="s">
        <v>1001</v>
      </c>
      <c r="H4" s="2696" t="s">
        <v>1002</v>
      </c>
      <c r="I4" s="2696" t="s">
        <v>1003</v>
      </c>
      <c r="J4" s="2698" t="s">
        <v>1004</v>
      </c>
      <c r="K4" s="2700" t="s">
        <v>1005</v>
      </c>
      <c r="L4" s="2717" t="s">
        <v>973</v>
      </c>
      <c r="M4" s="2702" t="s">
        <v>1008</v>
      </c>
      <c r="N4" s="2696" t="s">
        <v>1009</v>
      </c>
      <c r="O4" s="2704" t="s">
        <v>973</v>
      </c>
    </row>
    <row r="5" spans="1:15" ht="27.75" customHeight="1" thickBot="1">
      <c r="A5" s="2692"/>
      <c r="B5" s="2712"/>
      <c r="C5" s="2714"/>
      <c r="D5" s="2716"/>
      <c r="E5" s="2697"/>
      <c r="F5" s="2697"/>
      <c r="G5" s="2697"/>
      <c r="H5" s="2697"/>
      <c r="I5" s="2697"/>
      <c r="J5" s="2699"/>
      <c r="K5" s="2701"/>
      <c r="L5" s="2718"/>
      <c r="M5" s="2703"/>
      <c r="N5" s="2697"/>
      <c r="O5" s="2705"/>
    </row>
    <row r="6" spans="1:15" ht="54.75" customHeight="1">
      <c r="A6" s="1485" t="s">
        <v>93</v>
      </c>
      <c r="B6" s="1225"/>
      <c r="C6" s="1226" t="s">
        <v>716</v>
      </c>
      <c r="D6" s="1227"/>
      <c r="E6" s="1228"/>
      <c r="F6" s="1228"/>
      <c r="G6" s="1228"/>
      <c r="H6" s="1228"/>
      <c r="I6" s="1228"/>
      <c r="J6" s="1228"/>
      <c r="K6" s="1228"/>
      <c r="L6" s="1229"/>
      <c r="M6" s="1225"/>
      <c r="N6" s="1228"/>
      <c r="O6" s="1226"/>
    </row>
    <row r="7" spans="1:15" ht="54.75" customHeight="1">
      <c r="A7" s="1486" t="s">
        <v>97</v>
      </c>
      <c r="B7" s="1230"/>
      <c r="C7" s="1231" t="s">
        <v>716</v>
      </c>
      <c r="D7" s="1232"/>
      <c r="E7" s="1222"/>
      <c r="F7" s="1222"/>
      <c r="G7" s="1222"/>
      <c r="H7" s="1222"/>
      <c r="I7" s="1222"/>
      <c r="J7" s="1222"/>
      <c r="K7" s="1222"/>
      <c r="L7" s="1224"/>
      <c r="M7" s="1230"/>
      <c r="N7" s="1222"/>
      <c r="O7" s="1231"/>
    </row>
    <row r="8" spans="1:15" ht="54.75" customHeight="1">
      <c r="A8" s="1486" t="s">
        <v>39</v>
      </c>
      <c r="B8" s="1230" t="s">
        <v>716</v>
      </c>
      <c r="C8" s="1231"/>
      <c r="D8" s="1232"/>
      <c r="E8" s="1222" t="s">
        <v>894</v>
      </c>
      <c r="F8" s="1222"/>
      <c r="G8" s="1222" t="s">
        <v>894</v>
      </c>
      <c r="H8" s="1222"/>
      <c r="I8" s="1222" t="s">
        <v>716</v>
      </c>
      <c r="J8" s="1222"/>
      <c r="K8" s="1222"/>
      <c r="L8" s="1224"/>
      <c r="M8" s="1230"/>
      <c r="N8" s="1222"/>
      <c r="O8" s="1444" t="s">
        <v>1380</v>
      </c>
    </row>
    <row r="9" spans="1:15" ht="54.75" customHeight="1">
      <c r="A9" s="1486" t="s">
        <v>100</v>
      </c>
      <c r="B9" s="1230" t="s">
        <v>716</v>
      </c>
      <c r="C9" s="1231"/>
      <c r="D9" s="1232"/>
      <c r="E9" s="1222" t="s">
        <v>716</v>
      </c>
      <c r="F9" s="1222" t="s">
        <v>716</v>
      </c>
      <c r="G9" s="1222" t="s">
        <v>716</v>
      </c>
      <c r="H9" s="1222" t="s">
        <v>716</v>
      </c>
      <c r="I9" s="1222"/>
      <c r="J9" s="1222"/>
      <c r="K9" s="1222"/>
      <c r="L9" s="1224"/>
      <c r="M9" s="1230" t="s">
        <v>1544</v>
      </c>
      <c r="N9" s="1222" t="s">
        <v>1544</v>
      </c>
      <c r="O9" s="1256" t="s">
        <v>1050</v>
      </c>
    </row>
    <row r="10" spans="1:15" ht="54.75" customHeight="1">
      <c r="A10" s="1486" t="s">
        <v>101</v>
      </c>
      <c r="B10" s="1230"/>
      <c r="C10" s="1231" t="s">
        <v>716</v>
      </c>
      <c r="D10" s="1232"/>
      <c r="E10" s="1222"/>
      <c r="F10" s="1222"/>
      <c r="G10" s="1222"/>
      <c r="H10" s="1222"/>
      <c r="I10" s="1222"/>
      <c r="J10" s="1222"/>
      <c r="K10" s="1222"/>
      <c r="L10" s="1224"/>
      <c r="M10" s="1230"/>
      <c r="N10" s="1222"/>
      <c r="O10" s="1231"/>
    </row>
    <row r="11" spans="1:15" ht="54.75" customHeight="1">
      <c r="A11" s="1486" t="s">
        <v>103</v>
      </c>
      <c r="B11" s="1230"/>
      <c r="C11" s="1231" t="s">
        <v>716</v>
      </c>
      <c r="D11" s="1232"/>
      <c r="E11" s="1222"/>
      <c r="F11" s="1222"/>
      <c r="G11" s="1222"/>
      <c r="H11" s="1222"/>
      <c r="I11" s="1222"/>
      <c r="J11" s="1222"/>
      <c r="K11" s="1222"/>
      <c r="L11" s="1224"/>
      <c r="M11" s="1230"/>
      <c r="N11" s="1222"/>
      <c r="O11" s="1231"/>
    </row>
    <row r="12" spans="1:15" ht="54.75" customHeight="1">
      <c r="A12" s="1486" t="s">
        <v>104</v>
      </c>
      <c r="B12" s="1230"/>
      <c r="C12" s="1231" t="s">
        <v>716</v>
      </c>
      <c r="D12" s="1232"/>
      <c r="E12" s="1222"/>
      <c r="F12" s="1222"/>
      <c r="G12" s="1222"/>
      <c r="H12" s="1222"/>
      <c r="I12" s="1222"/>
      <c r="J12" s="1222"/>
      <c r="K12" s="1222"/>
      <c r="L12" s="1224"/>
      <c r="M12" s="1230"/>
      <c r="N12" s="1222"/>
      <c r="O12" s="1231"/>
    </row>
    <row r="13" spans="1:15" ht="54.75" customHeight="1">
      <c r="A13" s="1486" t="s">
        <v>105</v>
      </c>
      <c r="B13" s="1230" t="s">
        <v>716</v>
      </c>
      <c r="C13" s="1231"/>
      <c r="D13" s="1232"/>
      <c r="E13" s="1222" t="s">
        <v>716</v>
      </c>
      <c r="F13" s="1222" t="s">
        <v>716</v>
      </c>
      <c r="G13" s="1222"/>
      <c r="H13" s="1222" t="s">
        <v>716</v>
      </c>
      <c r="I13" s="1222"/>
      <c r="J13" s="1222"/>
      <c r="K13" s="1222"/>
      <c r="L13" s="1224"/>
      <c r="M13" s="1230"/>
      <c r="N13" s="1222" t="s">
        <v>716</v>
      </c>
      <c r="O13" s="1231"/>
    </row>
    <row r="14" spans="1:15" ht="54.75" customHeight="1">
      <c r="A14" s="1486" t="s">
        <v>42</v>
      </c>
      <c r="B14" s="1230"/>
      <c r="C14" s="1231" t="s">
        <v>716</v>
      </c>
      <c r="D14" s="1232"/>
      <c r="E14" s="1222"/>
      <c r="F14" s="1222"/>
      <c r="G14" s="1222"/>
      <c r="H14" s="1222"/>
      <c r="I14" s="1222"/>
      <c r="J14" s="1222"/>
      <c r="K14" s="1222"/>
      <c r="L14" s="1224"/>
      <c r="M14" s="1230"/>
      <c r="N14" s="1222"/>
      <c r="O14" s="1231"/>
    </row>
    <row r="15" spans="1:15" ht="54.75" customHeight="1">
      <c r="A15" s="1486" t="s">
        <v>107</v>
      </c>
      <c r="B15" s="1230"/>
      <c r="C15" s="1231" t="s">
        <v>716</v>
      </c>
      <c r="D15" s="1232"/>
      <c r="E15" s="1222"/>
      <c r="F15" s="1222"/>
      <c r="G15" s="1222"/>
      <c r="H15" s="1222"/>
      <c r="I15" s="1222"/>
      <c r="J15" s="1222"/>
      <c r="K15" s="1222"/>
      <c r="L15" s="1224"/>
      <c r="M15" s="1230"/>
      <c r="N15" s="1222"/>
      <c r="O15" s="1231"/>
    </row>
    <row r="16" spans="1:15" ht="54.75" customHeight="1">
      <c r="A16" s="1486" t="s">
        <v>108</v>
      </c>
      <c r="B16" s="1230"/>
      <c r="C16" s="1231" t="s">
        <v>716</v>
      </c>
      <c r="D16" s="1232"/>
      <c r="E16" s="1222"/>
      <c r="F16" s="1222"/>
      <c r="G16" s="1222"/>
      <c r="H16" s="1222"/>
      <c r="I16" s="1222"/>
      <c r="J16" s="1222"/>
      <c r="K16" s="1222"/>
      <c r="L16" s="1224"/>
      <c r="M16" s="1230"/>
      <c r="N16" s="1222"/>
      <c r="O16" s="1231"/>
    </row>
    <row r="17" spans="1:15" ht="54.75" customHeight="1">
      <c r="A17" s="1486" t="s">
        <v>110</v>
      </c>
      <c r="B17" s="1230"/>
      <c r="C17" s="1231" t="s">
        <v>716</v>
      </c>
      <c r="D17" s="1232"/>
      <c r="E17" s="1222"/>
      <c r="F17" s="1222"/>
      <c r="G17" s="1222"/>
      <c r="H17" s="1222"/>
      <c r="I17" s="1222"/>
      <c r="J17" s="1222"/>
      <c r="K17" s="1222"/>
      <c r="L17" s="1224"/>
      <c r="M17" s="1230"/>
      <c r="N17" s="1222"/>
      <c r="O17" s="1231"/>
    </row>
    <row r="18" spans="1:15" ht="54.75" customHeight="1">
      <c r="A18" s="1486" t="s">
        <v>111</v>
      </c>
      <c r="B18" s="1230"/>
      <c r="C18" s="1231" t="s">
        <v>716</v>
      </c>
      <c r="D18" s="1232"/>
      <c r="E18" s="1222"/>
      <c r="F18" s="1222"/>
      <c r="G18" s="1222"/>
      <c r="H18" s="1222"/>
      <c r="I18" s="1222"/>
      <c r="J18" s="1222"/>
      <c r="K18" s="1222"/>
      <c r="L18" s="1224"/>
      <c r="M18" s="1230"/>
      <c r="N18" s="1222"/>
      <c r="O18" s="1231"/>
    </row>
    <row r="19" spans="1:15" ht="54.75" customHeight="1">
      <c r="A19" s="1486" t="s">
        <v>112</v>
      </c>
      <c r="B19" s="1230"/>
      <c r="C19" s="1231" t="s">
        <v>716</v>
      </c>
      <c r="D19" s="1232"/>
      <c r="E19" s="1222"/>
      <c r="F19" s="1222"/>
      <c r="G19" s="1222"/>
      <c r="H19" s="1222"/>
      <c r="I19" s="1222"/>
      <c r="J19" s="1222"/>
      <c r="K19" s="1222"/>
      <c r="L19" s="1224"/>
      <c r="M19" s="1230"/>
      <c r="N19" s="1222"/>
      <c r="O19" s="1231"/>
    </row>
    <row r="20" spans="1:15" ht="54.75" customHeight="1">
      <c r="A20" s="1486" t="s">
        <v>113</v>
      </c>
      <c r="B20" s="1230"/>
      <c r="C20" s="1231" t="s">
        <v>716</v>
      </c>
      <c r="D20" s="1232"/>
      <c r="E20" s="1222"/>
      <c r="F20" s="1222"/>
      <c r="G20" s="1222"/>
      <c r="H20" s="1222"/>
      <c r="I20" s="1222"/>
      <c r="J20" s="1222"/>
      <c r="K20" s="1222"/>
      <c r="L20" s="1224"/>
      <c r="M20" s="1230"/>
      <c r="N20" s="1222"/>
      <c r="O20" s="1231"/>
    </row>
    <row r="21" spans="1:15" ht="54.75" customHeight="1">
      <c r="A21" s="1486" t="s">
        <v>114</v>
      </c>
      <c r="B21" s="1230"/>
      <c r="C21" s="1231" t="s">
        <v>716</v>
      </c>
      <c r="D21" s="1232"/>
      <c r="E21" s="1222"/>
      <c r="F21" s="1222"/>
      <c r="G21" s="1222"/>
      <c r="H21" s="1222"/>
      <c r="I21" s="1222"/>
      <c r="J21" s="1222"/>
      <c r="K21" s="1222"/>
      <c r="L21" s="1224"/>
      <c r="M21" s="1230"/>
      <c r="N21" s="1222"/>
      <c r="O21" s="1231"/>
    </row>
    <row r="22" spans="1:15" ht="54.75" customHeight="1">
      <c r="A22" s="1486" t="s">
        <v>115</v>
      </c>
      <c r="B22" s="1230"/>
      <c r="C22" s="1231" t="s">
        <v>716</v>
      </c>
      <c r="D22" s="1232"/>
      <c r="E22" s="1222"/>
      <c r="F22" s="1222"/>
      <c r="G22" s="1222"/>
      <c r="H22" s="1222"/>
      <c r="I22" s="1222"/>
      <c r="J22" s="1222"/>
      <c r="K22" s="1222"/>
      <c r="L22" s="1224"/>
      <c r="M22" s="1230"/>
      <c r="N22" s="1222"/>
      <c r="O22" s="1231"/>
    </row>
    <row r="23" spans="1:15" ht="54.75" customHeight="1">
      <c r="A23" s="1486" t="s">
        <v>54</v>
      </c>
      <c r="B23" s="1230"/>
      <c r="C23" s="1231" t="s">
        <v>716</v>
      </c>
      <c r="D23" s="1232"/>
      <c r="E23" s="1222"/>
      <c r="F23" s="1222"/>
      <c r="G23" s="1222"/>
      <c r="H23" s="1222"/>
      <c r="I23" s="1222"/>
      <c r="J23" s="1222"/>
      <c r="K23" s="1222"/>
      <c r="L23" s="1224"/>
      <c r="M23" s="1230"/>
      <c r="N23" s="1222"/>
      <c r="O23" s="1231"/>
    </row>
    <row r="24" spans="1:15" ht="54.75" customHeight="1">
      <c r="A24" s="1486" t="s">
        <v>116</v>
      </c>
      <c r="B24" s="1230"/>
      <c r="C24" s="1231" t="s">
        <v>716</v>
      </c>
      <c r="D24" s="1232"/>
      <c r="E24" s="1222"/>
      <c r="F24" s="1222"/>
      <c r="G24" s="1222"/>
      <c r="H24" s="1222"/>
      <c r="I24" s="1222"/>
      <c r="J24" s="1222"/>
      <c r="K24" s="1222"/>
      <c r="L24" s="1224"/>
      <c r="M24" s="1230"/>
      <c r="N24" s="1222"/>
      <c r="O24" s="1231"/>
    </row>
    <row r="25" spans="1:15" ht="54.75" customHeight="1" thickBot="1">
      <c r="A25" s="1523" t="s">
        <v>118</v>
      </c>
      <c r="B25" s="1233" t="s">
        <v>716</v>
      </c>
      <c r="C25" s="1234"/>
      <c r="D25" s="1235"/>
      <c r="E25" s="1236"/>
      <c r="F25" s="1236"/>
      <c r="G25" s="1236"/>
      <c r="H25" s="1236"/>
      <c r="I25" s="1236"/>
      <c r="J25" s="1236"/>
      <c r="K25" s="1236"/>
      <c r="L25" s="1237" t="s">
        <v>1330</v>
      </c>
      <c r="M25" s="1233"/>
      <c r="N25" s="1236"/>
      <c r="O25" s="1322" t="s">
        <v>1358</v>
      </c>
    </row>
    <row r="26" ht="27.75" customHeight="1"/>
    <row r="27" ht="27.75" customHeight="1"/>
    <row r="28" ht="24.75" customHeight="1"/>
    <row r="29" ht="24.75" customHeight="1"/>
    <row r="30" ht="24.75" customHeight="1"/>
  </sheetData>
  <sheetProtection/>
  <mergeCells count="19">
    <mergeCell ref="H4:H5"/>
    <mergeCell ref="M3:O3"/>
    <mergeCell ref="B3:C3"/>
    <mergeCell ref="B4:B5"/>
    <mergeCell ref="C4:C5"/>
    <mergeCell ref="D4:D5"/>
    <mergeCell ref="E4:E5"/>
    <mergeCell ref="F4:F5"/>
    <mergeCell ref="L4:L5"/>
    <mergeCell ref="A3:A5"/>
    <mergeCell ref="A1:O1"/>
    <mergeCell ref="D3:L3"/>
    <mergeCell ref="I4:I5"/>
    <mergeCell ref="J4:J5"/>
    <mergeCell ref="K4:K5"/>
    <mergeCell ref="M4:M5"/>
    <mergeCell ref="N4:N5"/>
    <mergeCell ref="O4:O5"/>
    <mergeCell ref="G4:G5"/>
  </mergeCells>
  <printOptions/>
  <pageMargins left="0.5118110236220472" right="0" top="0.7480314960629921" bottom="0.15748031496062992" header="0.31496062992125984" footer="0.31496062992125984"/>
  <pageSetup firstPageNumber="65" useFirstPageNumber="1" horizontalDpi="600" verticalDpi="600" orientation="portrait" paperSize="9" scale="65" r:id="rId2"/>
  <headerFooter scaleWithDoc="0" alignWithMargins="0">
    <oddFooter>&amp;C&amp;12&amp;P</oddFooter>
  </headerFooter>
  <drawing r:id="rId1"/>
</worksheet>
</file>

<file path=xl/worksheets/sheet4.xml><?xml version="1.0" encoding="utf-8"?>
<worksheet xmlns="http://schemas.openxmlformats.org/spreadsheetml/2006/main" xmlns:r="http://schemas.openxmlformats.org/officeDocument/2006/relationships">
  <dimension ref="A1:AD54"/>
  <sheetViews>
    <sheetView showZeros="0" view="pageBreakPreview" zoomScale="120" zoomScaleNormal="130" zoomScaleSheetLayoutView="120" zoomScalePageLayoutView="0" workbookViewId="0" topLeftCell="A1">
      <pane ySplit="3" topLeftCell="A4" activePane="bottomLeft" state="frozen"/>
      <selection pane="topLeft" activeCell="K13" sqref="K13"/>
      <selection pane="bottomLeft" activeCell="K13" sqref="K13"/>
    </sheetView>
  </sheetViews>
  <sheetFormatPr defaultColWidth="9.00390625" defaultRowHeight="13.5"/>
  <cols>
    <col min="1" max="1" width="2.875" style="31" customWidth="1"/>
    <col min="2" max="2" width="2.625" style="31" customWidth="1"/>
    <col min="3" max="3" width="7.125" style="31" customWidth="1"/>
    <col min="4" max="16" width="6.125" style="31" customWidth="1"/>
    <col min="17" max="17" width="9.625" style="31" customWidth="1"/>
    <col min="18" max="18" width="7.625" style="31" customWidth="1"/>
    <col min="19" max="19" width="1.00390625" style="18" customWidth="1"/>
    <col min="20" max="20" width="6.00390625" style="18" customWidth="1"/>
    <col min="21" max="30" width="4.625" style="18" customWidth="1"/>
    <col min="31" max="31" width="0.875" style="18" customWidth="1"/>
    <col min="32" max="16384" width="9.00390625" style="18" customWidth="1"/>
  </cols>
  <sheetData>
    <row r="1" spans="1:30" s="36" customFormat="1" ht="20.25" customHeight="1">
      <c r="A1" s="1605" t="s">
        <v>58</v>
      </c>
      <c r="B1" s="1606"/>
      <c r="C1" s="1607"/>
      <c r="D1" s="1614" t="s">
        <v>68</v>
      </c>
      <c r="E1" s="35"/>
      <c r="F1" s="35"/>
      <c r="G1" s="35"/>
      <c r="H1" s="35"/>
      <c r="I1" s="35"/>
      <c r="J1" s="1602" t="s">
        <v>69</v>
      </c>
      <c r="K1" s="1603"/>
      <c r="L1" s="1603"/>
      <c r="M1" s="1604"/>
      <c r="N1" s="1585" t="s">
        <v>48</v>
      </c>
      <c r="O1" s="1586"/>
      <c r="P1" s="1587"/>
      <c r="Q1" s="1586" t="s">
        <v>1226</v>
      </c>
      <c r="R1" s="1596"/>
      <c r="S1" s="18"/>
      <c r="T1" s="18"/>
      <c r="U1" s="18"/>
      <c r="V1" s="18"/>
      <c r="W1" s="18"/>
      <c r="X1" s="18"/>
      <c r="Y1" s="18"/>
      <c r="Z1" s="18"/>
      <c r="AA1" s="18"/>
      <c r="AB1" s="18"/>
      <c r="AC1" s="18"/>
      <c r="AD1" s="18"/>
    </row>
    <row r="2" spans="1:30" s="36" customFormat="1" ht="20.25" customHeight="1">
      <c r="A2" s="1608"/>
      <c r="B2" s="1609"/>
      <c r="C2" s="1610"/>
      <c r="D2" s="1615"/>
      <c r="E2" s="1583" t="s">
        <v>64</v>
      </c>
      <c r="F2" s="1583" t="s">
        <v>65</v>
      </c>
      <c r="G2" s="1583" t="s">
        <v>66</v>
      </c>
      <c r="H2" s="1583" t="s">
        <v>67</v>
      </c>
      <c r="I2" s="1597" t="s">
        <v>55</v>
      </c>
      <c r="J2" s="1599" t="s">
        <v>70</v>
      </c>
      <c r="K2" s="1600"/>
      <c r="L2" s="1600" t="s">
        <v>71</v>
      </c>
      <c r="M2" s="1601"/>
      <c r="N2" s="1588" t="s">
        <v>49</v>
      </c>
      <c r="O2" s="1589"/>
      <c r="P2" s="1302" t="s">
        <v>674</v>
      </c>
      <c r="Q2" s="1430" t="s">
        <v>49</v>
      </c>
      <c r="R2" s="160" t="s">
        <v>674</v>
      </c>
      <c r="S2" s="18"/>
      <c r="T2" s="18"/>
      <c r="U2" s="18"/>
      <c r="V2" s="18"/>
      <c r="W2" s="18"/>
      <c r="X2" s="18"/>
      <c r="Y2" s="18"/>
      <c r="Z2" s="18"/>
      <c r="AA2" s="18"/>
      <c r="AB2" s="18"/>
      <c r="AC2" s="18"/>
      <c r="AD2" s="18"/>
    </row>
    <row r="3" spans="1:30" s="36" customFormat="1" ht="18.75" customHeight="1" thickBot="1">
      <c r="A3" s="1611"/>
      <c r="B3" s="1612"/>
      <c r="C3" s="1613"/>
      <c r="D3" s="1584"/>
      <c r="E3" s="1584"/>
      <c r="F3" s="1584"/>
      <c r="G3" s="1584"/>
      <c r="H3" s="1584"/>
      <c r="I3" s="1598"/>
      <c r="J3" s="37" t="s">
        <v>2</v>
      </c>
      <c r="K3" s="38" t="s">
        <v>1</v>
      </c>
      <c r="L3" s="38" t="s">
        <v>2</v>
      </c>
      <c r="M3" s="39" t="s">
        <v>1</v>
      </c>
      <c r="N3" s="161" t="s">
        <v>72</v>
      </c>
      <c r="O3" s="23" t="s">
        <v>50</v>
      </c>
      <c r="P3" s="1303" t="s">
        <v>72</v>
      </c>
      <c r="Q3" s="1429" t="s">
        <v>1227</v>
      </c>
      <c r="R3" s="162" t="s">
        <v>1227</v>
      </c>
      <c r="S3" s="18"/>
      <c r="T3" s="18"/>
      <c r="U3" s="18"/>
      <c r="V3" s="18"/>
      <c r="W3" s="18"/>
      <c r="X3" s="18"/>
      <c r="Y3" s="18"/>
      <c r="Z3" s="18"/>
      <c r="AA3" s="18"/>
      <c r="AB3" s="18"/>
      <c r="AC3" s="18"/>
      <c r="AD3" s="18"/>
    </row>
    <row r="4" spans="1:19" ht="15" customHeight="1">
      <c r="A4" s="1590" t="s">
        <v>31</v>
      </c>
      <c r="B4" s="1591"/>
      <c r="C4" s="1592"/>
      <c r="D4" s="178">
        <f>D16+D30+D50</f>
        <v>920</v>
      </c>
      <c r="E4" s="178">
        <f aca="true" t="shared" si="0" ref="E4:P5">E16+E30+E50</f>
        <v>7</v>
      </c>
      <c r="F4" s="178">
        <f t="shared" si="0"/>
        <v>41</v>
      </c>
      <c r="G4" s="178">
        <f t="shared" si="0"/>
        <v>72</v>
      </c>
      <c r="H4" s="178">
        <f t="shared" si="0"/>
        <v>88</v>
      </c>
      <c r="I4" s="178">
        <f t="shared" si="0"/>
        <v>712</v>
      </c>
      <c r="J4" s="179">
        <f t="shared" si="0"/>
        <v>6</v>
      </c>
      <c r="K4" s="178">
        <f t="shared" si="0"/>
        <v>9</v>
      </c>
      <c r="L4" s="178">
        <f t="shared" si="0"/>
        <v>134</v>
      </c>
      <c r="M4" s="180">
        <f t="shared" si="0"/>
        <v>320</v>
      </c>
      <c r="N4" s="240">
        <f t="shared" si="0"/>
        <v>273</v>
      </c>
      <c r="O4" s="241">
        <f t="shared" si="0"/>
        <v>29</v>
      </c>
      <c r="P4" s="1304">
        <f t="shared" si="0"/>
        <v>99</v>
      </c>
      <c r="Q4" s="1300">
        <f>Q16+Q30+Q50</f>
        <v>30</v>
      </c>
      <c r="R4" s="242">
        <f>R16+R30+R50</f>
        <v>10</v>
      </c>
      <c r="S4" s="181">
        <f>SUM(N4:P4)</f>
        <v>401</v>
      </c>
    </row>
    <row r="5" spans="1:18" ht="15" customHeight="1" thickBot="1">
      <c r="A5" s="1593"/>
      <c r="B5" s="1594"/>
      <c r="C5" s="1595"/>
      <c r="D5" s="182">
        <f aca="true" t="shared" si="1" ref="D5:M5">D17+D31+D51</f>
        <v>394</v>
      </c>
      <c r="E5" s="182">
        <f t="shared" si="1"/>
        <v>0</v>
      </c>
      <c r="F5" s="182">
        <f t="shared" si="1"/>
        <v>0</v>
      </c>
      <c r="G5" s="182">
        <f t="shared" si="1"/>
        <v>10</v>
      </c>
      <c r="H5" s="182">
        <f t="shared" si="1"/>
        <v>27</v>
      </c>
      <c r="I5" s="182">
        <f t="shared" si="1"/>
        <v>357</v>
      </c>
      <c r="J5" s="183">
        <f t="shared" si="1"/>
        <v>1</v>
      </c>
      <c r="K5" s="182">
        <f t="shared" si="1"/>
        <v>4</v>
      </c>
      <c r="L5" s="182">
        <f t="shared" si="1"/>
        <v>94</v>
      </c>
      <c r="M5" s="184">
        <f t="shared" si="1"/>
        <v>181</v>
      </c>
      <c r="N5" s="1305">
        <f>N17+N31+N51</f>
        <v>38</v>
      </c>
      <c r="O5" s="244">
        <f t="shared" si="0"/>
        <v>11</v>
      </c>
      <c r="P5" s="1306">
        <f t="shared" si="0"/>
        <v>13</v>
      </c>
      <c r="Q5" s="243">
        <f>Q17+Q31+Q51</f>
        <v>13</v>
      </c>
      <c r="R5" s="245">
        <f>R17+R31+R51</f>
        <v>2</v>
      </c>
    </row>
    <row r="6" spans="1:18" ht="15" customHeight="1">
      <c r="A6" s="1563" t="s">
        <v>7</v>
      </c>
      <c r="B6" s="1569" t="s">
        <v>18</v>
      </c>
      <c r="C6" s="1570"/>
      <c r="D6" s="497">
        <f aca="true" t="shared" si="2" ref="D6:D51">SUM(E6:I6)</f>
        <v>20</v>
      </c>
      <c r="E6" s="497"/>
      <c r="F6" s="497">
        <v>2</v>
      </c>
      <c r="G6" s="497">
        <v>3</v>
      </c>
      <c r="H6" s="498">
        <v>3</v>
      </c>
      <c r="I6" s="498">
        <v>12</v>
      </c>
      <c r="J6" s="499"/>
      <c r="K6" s="498">
        <v>1</v>
      </c>
      <c r="L6" s="498"/>
      <c r="M6" s="500">
        <v>7</v>
      </c>
      <c r="N6" s="499">
        <v>18</v>
      </c>
      <c r="O6" s="498">
        <v>1</v>
      </c>
      <c r="P6" s="500">
        <v>2</v>
      </c>
      <c r="Q6" s="501">
        <v>8</v>
      </c>
      <c r="R6" s="502"/>
    </row>
    <row r="7" spans="1:18" ht="15" customHeight="1">
      <c r="A7" s="1564"/>
      <c r="B7" s="1561"/>
      <c r="C7" s="1562"/>
      <c r="D7" s="462">
        <f t="shared" si="2"/>
        <v>9</v>
      </c>
      <c r="E7" s="462"/>
      <c r="F7" s="462"/>
      <c r="G7" s="462">
        <v>1</v>
      </c>
      <c r="H7" s="463">
        <v>1</v>
      </c>
      <c r="I7" s="463">
        <v>7</v>
      </c>
      <c r="J7" s="465"/>
      <c r="K7" s="463">
        <v>1</v>
      </c>
      <c r="L7" s="463"/>
      <c r="M7" s="467">
        <v>3</v>
      </c>
      <c r="N7" s="465">
        <v>11</v>
      </c>
      <c r="O7" s="463"/>
      <c r="P7" s="467">
        <v>1</v>
      </c>
      <c r="Q7" s="469">
        <v>8</v>
      </c>
      <c r="R7" s="471"/>
    </row>
    <row r="8" spans="1:18" ht="15" customHeight="1">
      <c r="A8" s="1564"/>
      <c r="B8" s="1559" t="s">
        <v>19</v>
      </c>
      <c r="C8" s="1560"/>
      <c r="D8" s="185">
        <f t="shared" si="2"/>
        <v>166</v>
      </c>
      <c r="E8" s="185">
        <v>1</v>
      </c>
      <c r="F8" s="185">
        <v>3</v>
      </c>
      <c r="G8" s="185">
        <v>1</v>
      </c>
      <c r="H8" s="461">
        <v>2</v>
      </c>
      <c r="I8" s="461">
        <v>159</v>
      </c>
      <c r="J8" s="464"/>
      <c r="K8" s="461"/>
      <c r="L8" s="461"/>
      <c r="M8" s="466">
        <v>134</v>
      </c>
      <c r="N8" s="464">
        <v>9</v>
      </c>
      <c r="O8" s="461">
        <v>2</v>
      </c>
      <c r="P8" s="466">
        <v>3</v>
      </c>
      <c r="Q8" s="468"/>
      <c r="R8" s="470"/>
    </row>
    <row r="9" spans="1:18" ht="15" customHeight="1">
      <c r="A9" s="1564"/>
      <c r="B9" s="1561"/>
      <c r="C9" s="1562"/>
      <c r="D9" s="462">
        <f t="shared" si="2"/>
        <v>101</v>
      </c>
      <c r="E9" s="462"/>
      <c r="F9" s="462"/>
      <c r="G9" s="462"/>
      <c r="H9" s="463"/>
      <c r="I9" s="463">
        <v>101</v>
      </c>
      <c r="J9" s="465"/>
      <c r="K9" s="463"/>
      <c r="L9" s="463"/>
      <c r="M9" s="467">
        <v>95</v>
      </c>
      <c r="N9" s="465">
        <v>4</v>
      </c>
      <c r="O9" s="463">
        <v>2</v>
      </c>
      <c r="P9" s="467">
        <v>1</v>
      </c>
      <c r="Q9" s="469"/>
      <c r="R9" s="471"/>
    </row>
    <row r="10" spans="1:18" ht="15" customHeight="1">
      <c r="A10" s="1564"/>
      <c r="B10" s="1559" t="s">
        <v>39</v>
      </c>
      <c r="C10" s="1560"/>
      <c r="D10" s="185">
        <f t="shared" si="2"/>
        <v>77</v>
      </c>
      <c r="E10" s="487"/>
      <c r="F10" s="487">
        <v>2</v>
      </c>
      <c r="G10" s="487">
        <v>6</v>
      </c>
      <c r="H10" s="488">
        <v>7</v>
      </c>
      <c r="I10" s="488">
        <v>62</v>
      </c>
      <c r="J10" s="489"/>
      <c r="K10" s="488">
        <v>2</v>
      </c>
      <c r="L10" s="488"/>
      <c r="M10" s="490">
        <v>26</v>
      </c>
      <c r="N10" s="489">
        <v>12</v>
      </c>
      <c r="O10" s="488">
        <v>1</v>
      </c>
      <c r="P10" s="490">
        <v>6</v>
      </c>
      <c r="Q10" s="186"/>
      <c r="R10" s="491"/>
    </row>
    <row r="11" spans="1:18" ht="15" customHeight="1">
      <c r="A11" s="1564"/>
      <c r="B11" s="1567"/>
      <c r="C11" s="1568"/>
      <c r="D11" s="462">
        <f t="shared" si="2"/>
        <v>39</v>
      </c>
      <c r="E11" s="462"/>
      <c r="F11" s="462"/>
      <c r="G11" s="462"/>
      <c r="H11" s="463">
        <v>4</v>
      </c>
      <c r="I11" s="463">
        <v>35</v>
      </c>
      <c r="J11" s="465"/>
      <c r="K11" s="463">
        <v>2</v>
      </c>
      <c r="L11" s="463"/>
      <c r="M11" s="467">
        <v>18</v>
      </c>
      <c r="N11" s="465"/>
      <c r="O11" s="463"/>
      <c r="P11" s="467"/>
      <c r="Q11" s="469"/>
      <c r="R11" s="471"/>
    </row>
    <row r="12" spans="1:18" ht="15" customHeight="1">
      <c r="A12" s="1564"/>
      <c r="B12" s="1559" t="s">
        <v>21</v>
      </c>
      <c r="C12" s="1560"/>
      <c r="D12" s="185">
        <f t="shared" si="2"/>
        <v>40</v>
      </c>
      <c r="E12" s="487">
        <v>1</v>
      </c>
      <c r="F12" s="487">
        <v>2</v>
      </c>
      <c r="G12" s="487">
        <v>6</v>
      </c>
      <c r="H12" s="488">
        <v>2</v>
      </c>
      <c r="I12" s="488">
        <v>29</v>
      </c>
      <c r="J12" s="489">
        <v>1</v>
      </c>
      <c r="K12" s="488"/>
      <c r="L12" s="488">
        <v>16</v>
      </c>
      <c r="M12" s="490">
        <v>4</v>
      </c>
      <c r="N12" s="489">
        <v>13</v>
      </c>
      <c r="O12" s="488">
        <v>2</v>
      </c>
      <c r="P12" s="490">
        <v>6</v>
      </c>
      <c r="Q12" s="186"/>
      <c r="R12" s="491"/>
    </row>
    <row r="13" spans="1:18" ht="15" customHeight="1">
      <c r="A13" s="1565"/>
      <c r="B13" s="1561"/>
      <c r="C13" s="1562"/>
      <c r="D13" s="462">
        <f t="shared" si="2"/>
        <v>14</v>
      </c>
      <c r="E13" s="462"/>
      <c r="F13" s="462"/>
      <c r="G13" s="462">
        <v>1</v>
      </c>
      <c r="H13" s="463"/>
      <c r="I13" s="463">
        <v>13</v>
      </c>
      <c r="J13" s="465">
        <v>1</v>
      </c>
      <c r="K13" s="463"/>
      <c r="L13" s="463">
        <v>9</v>
      </c>
      <c r="M13" s="467">
        <v>3</v>
      </c>
      <c r="N13" s="465"/>
      <c r="O13" s="463"/>
      <c r="P13" s="467">
        <v>2</v>
      </c>
      <c r="Q13" s="469"/>
      <c r="R13" s="471"/>
    </row>
    <row r="14" spans="1:18" ht="15" customHeight="1">
      <c r="A14" s="1564"/>
      <c r="B14" s="1559" t="s">
        <v>40</v>
      </c>
      <c r="C14" s="1560"/>
      <c r="D14" s="185">
        <f t="shared" si="2"/>
        <v>12</v>
      </c>
      <c r="E14" s="185"/>
      <c r="F14" s="185">
        <v>1</v>
      </c>
      <c r="G14" s="185">
        <v>2</v>
      </c>
      <c r="H14" s="461">
        <v>2</v>
      </c>
      <c r="I14" s="461">
        <v>7</v>
      </c>
      <c r="J14" s="464"/>
      <c r="K14" s="461"/>
      <c r="L14" s="461">
        <v>1</v>
      </c>
      <c r="M14" s="466"/>
      <c r="N14" s="464">
        <v>3</v>
      </c>
      <c r="O14" s="461"/>
      <c r="P14" s="466">
        <v>1</v>
      </c>
      <c r="Q14" s="468"/>
      <c r="R14" s="470"/>
    </row>
    <row r="15" spans="1:18" ht="15" customHeight="1" thickBot="1">
      <c r="A15" s="1564"/>
      <c r="B15" s="1573"/>
      <c r="C15" s="1574"/>
      <c r="D15" s="774">
        <f t="shared" si="2"/>
        <v>3</v>
      </c>
      <c r="E15" s="774"/>
      <c r="F15" s="774"/>
      <c r="G15" s="774">
        <v>1</v>
      </c>
      <c r="H15" s="775"/>
      <c r="I15" s="775">
        <v>2</v>
      </c>
      <c r="J15" s="776"/>
      <c r="K15" s="775"/>
      <c r="L15" s="775">
        <v>1</v>
      </c>
      <c r="M15" s="777"/>
      <c r="N15" s="776"/>
      <c r="O15" s="775"/>
      <c r="P15" s="777"/>
      <c r="Q15" s="778"/>
      <c r="R15" s="779"/>
    </row>
    <row r="16" spans="1:18" ht="15" customHeight="1" thickTop="1">
      <c r="A16" s="1564"/>
      <c r="B16" s="1575" t="s">
        <v>59</v>
      </c>
      <c r="C16" s="1576"/>
      <c r="D16" s="487">
        <f t="shared" si="2"/>
        <v>315</v>
      </c>
      <c r="E16" s="487">
        <f aca="true" t="shared" si="3" ref="E16:P17">E6+E8+E10+E12+E14</f>
        <v>2</v>
      </c>
      <c r="F16" s="487">
        <f t="shared" si="3"/>
        <v>10</v>
      </c>
      <c r="G16" s="487">
        <f t="shared" si="3"/>
        <v>18</v>
      </c>
      <c r="H16" s="487">
        <f t="shared" si="3"/>
        <v>16</v>
      </c>
      <c r="I16" s="487">
        <f t="shared" si="3"/>
        <v>269</v>
      </c>
      <c r="J16" s="769">
        <f t="shared" si="3"/>
        <v>1</v>
      </c>
      <c r="K16" s="487">
        <f t="shared" si="3"/>
        <v>3</v>
      </c>
      <c r="L16" s="487">
        <f t="shared" si="3"/>
        <v>17</v>
      </c>
      <c r="M16" s="770">
        <f t="shared" si="3"/>
        <v>171</v>
      </c>
      <c r="N16" s="771">
        <f t="shared" si="3"/>
        <v>55</v>
      </c>
      <c r="O16" s="772">
        <f t="shared" si="3"/>
        <v>6</v>
      </c>
      <c r="P16" s="1307">
        <f>P6+P8+P10+P12+P14</f>
        <v>18</v>
      </c>
      <c r="Q16" s="780">
        <f>Q6+Q8+Q10+Q12+Q14</f>
        <v>8</v>
      </c>
      <c r="R16" s="773">
        <f>R6+R8+R10+R12+R14</f>
        <v>0</v>
      </c>
    </row>
    <row r="17" spans="1:18" ht="15" customHeight="1" thickBot="1">
      <c r="A17" s="1566"/>
      <c r="B17" s="1577"/>
      <c r="C17" s="1578"/>
      <c r="D17" s="187">
        <f t="shared" si="2"/>
        <v>166</v>
      </c>
      <c r="E17" s="192"/>
      <c r="F17" s="192"/>
      <c r="G17" s="188">
        <f aca="true" t="shared" si="4" ref="G17:M17">G7+G9+G11+G13+G15</f>
        <v>3</v>
      </c>
      <c r="H17" s="188">
        <f t="shared" si="4"/>
        <v>5</v>
      </c>
      <c r="I17" s="188">
        <f t="shared" si="4"/>
        <v>158</v>
      </c>
      <c r="J17" s="189">
        <f t="shared" si="4"/>
        <v>1</v>
      </c>
      <c r="K17" s="188">
        <f t="shared" si="4"/>
        <v>3</v>
      </c>
      <c r="L17" s="188">
        <f t="shared" si="4"/>
        <v>10</v>
      </c>
      <c r="M17" s="190">
        <f t="shared" si="4"/>
        <v>119</v>
      </c>
      <c r="N17" s="246">
        <f t="shared" si="3"/>
        <v>15</v>
      </c>
      <c r="O17" s="247">
        <f t="shared" si="3"/>
        <v>2</v>
      </c>
      <c r="P17" s="1308">
        <f t="shared" si="3"/>
        <v>4</v>
      </c>
      <c r="Q17" s="1301">
        <f>Q7+Q9+Q11+Q13+Q15</f>
        <v>8</v>
      </c>
      <c r="R17" s="248">
        <f>R7+R9+R11+R13+R15</f>
        <v>0</v>
      </c>
    </row>
    <row r="18" spans="1:21" ht="15" customHeight="1">
      <c r="A18" s="1563" t="s">
        <v>9</v>
      </c>
      <c r="B18" s="1569" t="s">
        <v>22</v>
      </c>
      <c r="C18" s="1570"/>
      <c r="D18" s="487">
        <f t="shared" si="2"/>
        <v>229</v>
      </c>
      <c r="E18" s="487">
        <v>1</v>
      </c>
      <c r="F18" s="487">
        <v>8</v>
      </c>
      <c r="G18" s="487">
        <v>8</v>
      </c>
      <c r="H18" s="488">
        <v>18</v>
      </c>
      <c r="I18" s="488">
        <v>194</v>
      </c>
      <c r="J18" s="489"/>
      <c r="K18" s="488"/>
      <c r="L18" s="488">
        <v>44</v>
      </c>
      <c r="M18" s="490">
        <v>86</v>
      </c>
      <c r="N18" s="489">
        <v>34</v>
      </c>
      <c r="O18" s="488">
        <v>1</v>
      </c>
      <c r="P18" s="490">
        <v>28</v>
      </c>
      <c r="Q18" s="186">
        <v>5</v>
      </c>
      <c r="R18" s="491">
        <v>2</v>
      </c>
      <c r="S18" s="191"/>
      <c r="U18" s="186"/>
    </row>
    <row r="19" spans="1:18" ht="15" customHeight="1">
      <c r="A19" s="1564"/>
      <c r="B19" s="1561"/>
      <c r="C19" s="1562"/>
      <c r="D19" s="462">
        <f t="shared" si="2"/>
        <v>80</v>
      </c>
      <c r="E19" s="462"/>
      <c r="F19" s="462"/>
      <c r="G19" s="462"/>
      <c r="H19" s="463">
        <v>5</v>
      </c>
      <c r="I19" s="463">
        <v>75</v>
      </c>
      <c r="J19" s="465"/>
      <c r="K19" s="463"/>
      <c r="L19" s="463">
        <v>34</v>
      </c>
      <c r="M19" s="467">
        <v>25</v>
      </c>
      <c r="N19" s="465">
        <v>2</v>
      </c>
      <c r="O19" s="463"/>
      <c r="P19" s="467">
        <v>4</v>
      </c>
      <c r="Q19" s="469">
        <v>2</v>
      </c>
      <c r="R19" s="471">
        <v>1</v>
      </c>
    </row>
    <row r="20" spans="1:18" ht="15" customHeight="1">
      <c r="A20" s="1571"/>
      <c r="B20" s="1559" t="s">
        <v>23</v>
      </c>
      <c r="C20" s="1560"/>
      <c r="D20" s="185">
        <f t="shared" si="2"/>
        <v>39</v>
      </c>
      <c r="E20" s="487"/>
      <c r="F20" s="487">
        <v>1</v>
      </c>
      <c r="G20" s="487">
        <v>4</v>
      </c>
      <c r="H20" s="488">
        <v>2</v>
      </c>
      <c r="I20" s="488">
        <v>32</v>
      </c>
      <c r="J20" s="489">
        <v>2</v>
      </c>
      <c r="K20" s="488"/>
      <c r="L20" s="488">
        <v>15</v>
      </c>
      <c r="M20" s="490">
        <v>2</v>
      </c>
      <c r="N20" s="489">
        <v>21</v>
      </c>
      <c r="O20" s="488">
        <v>1</v>
      </c>
      <c r="P20" s="490">
        <v>4</v>
      </c>
      <c r="Q20" s="186">
        <v>3</v>
      </c>
      <c r="R20" s="491"/>
    </row>
    <row r="21" spans="1:18" ht="15" customHeight="1">
      <c r="A21" s="1571"/>
      <c r="B21" s="1561"/>
      <c r="C21" s="1562"/>
      <c r="D21" s="462">
        <f t="shared" si="2"/>
        <v>2</v>
      </c>
      <c r="E21" s="462"/>
      <c r="F21" s="462"/>
      <c r="G21" s="462">
        <v>2</v>
      </c>
      <c r="H21" s="463"/>
      <c r="I21" s="463"/>
      <c r="J21" s="465"/>
      <c r="K21" s="463"/>
      <c r="L21" s="463">
        <v>7</v>
      </c>
      <c r="M21" s="467">
        <v>2</v>
      </c>
      <c r="N21" s="465"/>
      <c r="O21" s="463"/>
      <c r="P21" s="467"/>
      <c r="Q21" s="469"/>
      <c r="R21" s="471"/>
    </row>
    <row r="22" spans="1:21" ht="15" customHeight="1">
      <c r="A22" s="1571"/>
      <c r="B22" s="1559" t="s">
        <v>41</v>
      </c>
      <c r="C22" s="1560"/>
      <c r="D22" s="185">
        <f t="shared" si="2"/>
        <v>23</v>
      </c>
      <c r="E22" s="185"/>
      <c r="F22" s="185">
        <v>1</v>
      </c>
      <c r="G22" s="185">
        <v>3</v>
      </c>
      <c r="H22" s="461">
        <v>2</v>
      </c>
      <c r="I22" s="461">
        <v>17</v>
      </c>
      <c r="J22" s="464">
        <v>1</v>
      </c>
      <c r="K22" s="461"/>
      <c r="L22" s="461">
        <v>9</v>
      </c>
      <c r="M22" s="466"/>
      <c r="N22" s="464">
        <v>8</v>
      </c>
      <c r="O22" s="461">
        <v>1</v>
      </c>
      <c r="P22" s="466">
        <v>4</v>
      </c>
      <c r="Q22" s="468"/>
      <c r="R22" s="470">
        <v>2</v>
      </c>
      <c r="U22" s="186"/>
    </row>
    <row r="23" spans="1:21" ht="15" customHeight="1">
      <c r="A23" s="1571"/>
      <c r="B23" s="1561"/>
      <c r="C23" s="1562"/>
      <c r="D23" s="462">
        <f t="shared" si="2"/>
        <v>13</v>
      </c>
      <c r="E23" s="462"/>
      <c r="F23" s="462"/>
      <c r="G23" s="462"/>
      <c r="H23" s="463"/>
      <c r="I23" s="463">
        <v>13</v>
      </c>
      <c r="J23" s="465"/>
      <c r="K23" s="463"/>
      <c r="L23" s="463">
        <v>8</v>
      </c>
      <c r="M23" s="467"/>
      <c r="N23" s="465">
        <v>1</v>
      </c>
      <c r="O23" s="463">
        <v>1</v>
      </c>
      <c r="P23" s="467"/>
      <c r="Q23" s="469"/>
      <c r="R23" s="471"/>
      <c r="U23" s="181"/>
    </row>
    <row r="24" spans="1:21" ht="15" customHeight="1">
      <c r="A24" s="1571"/>
      <c r="B24" s="1559" t="s">
        <v>42</v>
      </c>
      <c r="C24" s="1560"/>
      <c r="D24" s="185">
        <f t="shared" si="2"/>
        <v>20</v>
      </c>
      <c r="E24" s="185"/>
      <c r="F24" s="185"/>
      <c r="G24" s="185">
        <v>1</v>
      </c>
      <c r="H24" s="461">
        <v>3</v>
      </c>
      <c r="I24" s="461">
        <v>16</v>
      </c>
      <c r="J24" s="464">
        <v>2</v>
      </c>
      <c r="K24" s="461"/>
      <c r="L24" s="461">
        <v>5</v>
      </c>
      <c r="M24" s="466">
        <v>3</v>
      </c>
      <c r="N24" s="464">
        <v>3</v>
      </c>
      <c r="O24" s="461"/>
      <c r="P24" s="466">
        <v>3</v>
      </c>
      <c r="Q24" s="468"/>
      <c r="R24" s="470"/>
      <c r="U24" s="181"/>
    </row>
    <row r="25" spans="1:18" ht="15" customHeight="1">
      <c r="A25" s="1571"/>
      <c r="B25" s="1561"/>
      <c r="C25" s="1562"/>
      <c r="D25" s="462">
        <f t="shared" si="2"/>
        <v>7</v>
      </c>
      <c r="E25" s="462"/>
      <c r="F25" s="462"/>
      <c r="G25" s="462"/>
      <c r="H25" s="463">
        <v>1</v>
      </c>
      <c r="I25" s="463">
        <v>6</v>
      </c>
      <c r="J25" s="465"/>
      <c r="K25" s="463"/>
      <c r="L25" s="463">
        <v>3</v>
      </c>
      <c r="M25" s="467">
        <v>3</v>
      </c>
      <c r="N25" s="465"/>
      <c r="O25" s="463"/>
      <c r="P25" s="467"/>
      <c r="Q25" s="469"/>
      <c r="R25" s="471"/>
    </row>
    <row r="26" spans="1:18" ht="15" customHeight="1">
      <c r="A26" s="1571"/>
      <c r="B26" s="1559" t="s">
        <v>51</v>
      </c>
      <c r="C26" s="1560" t="s">
        <v>24</v>
      </c>
      <c r="D26" s="185">
        <f t="shared" si="2"/>
        <v>15</v>
      </c>
      <c r="E26" s="487">
        <v>1</v>
      </c>
      <c r="F26" s="487">
        <v>1</v>
      </c>
      <c r="G26" s="487">
        <v>1</v>
      </c>
      <c r="H26" s="488">
        <v>2</v>
      </c>
      <c r="I26" s="488">
        <v>10</v>
      </c>
      <c r="J26" s="489"/>
      <c r="K26" s="488">
        <v>1</v>
      </c>
      <c r="L26" s="488">
        <v>3</v>
      </c>
      <c r="M26" s="490">
        <v>1</v>
      </c>
      <c r="N26" s="489">
        <v>8</v>
      </c>
      <c r="O26" s="488">
        <v>1</v>
      </c>
      <c r="P26" s="490">
        <v>6</v>
      </c>
      <c r="Q26" s="186">
        <v>1</v>
      </c>
      <c r="R26" s="491">
        <v>1</v>
      </c>
    </row>
    <row r="27" spans="1:18" ht="15" customHeight="1">
      <c r="A27" s="1571"/>
      <c r="B27" s="1561"/>
      <c r="C27" s="1562"/>
      <c r="D27" s="462">
        <f t="shared" si="2"/>
        <v>4</v>
      </c>
      <c r="E27" s="462"/>
      <c r="F27" s="462"/>
      <c r="G27" s="462"/>
      <c r="H27" s="463"/>
      <c r="I27" s="463">
        <v>4</v>
      </c>
      <c r="J27" s="465"/>
      <c r="K27" s="463"/>
      <c r="L27" s="463">
        <v>3</v>
      </c>
      <c r="M27" s="467">
        <v>1</v>
      </c>
      <c r="N27" s="465">
        <v>2</v>
      </c>
      <c r="O27" s="463"/>
      <c r="P27" s="467">
        <v>1</v>
      </c>
      <c r="Q27" s="469"/>
      <c r="R27" s="471">
        <v>1</v>
      </c>
    </row>
    <row r="28" spans="1:18" ht="15" customHeight="1">
      <c r="A28" s="1571"/>
      <c r="B28" s="1559" t="s">
        <v>52</v>
      </c>
      <c r="C28" s="1560" t="s">
        <v>24</v>
      </c>
      <c r="D28" s="185">
        <f t="shared" si="2"/>
        <v>13</v>
      </c>
      <c r="E28" s="185"/>
      <c r="F28" s="185">
        <v>1</v>
      </c>
      <c r="G28" s="185">
        <v>1</v>
      </c>
      <c r="H28" s="461">
        <v>5</v>
      </c>
      <c r="I28" s="461">
        <v>6</v>
      </c>
      <c r="J28" s="464"/>
      <c r="K28" s="461">
        <v>1</v>
      </c>
      <c r="L28" s="461">
        <v>1</v>
      </c>
      <c r="M28" s="466">
        <v>1</v>
      </c>
      <c r="N28" s="464">
        <v>12</v>
      </c>
      <c r="O28" s="461">
        <v>1</v>
      </c>
      <c r="P28" s="466">
        <v>6</v>
      </c>
      <c r="Q28" s="468">
        <v>1</v>
      </c>
      <c r="R28" s="470">
        <v>2</v>
      </c>
    </row>
    <row r="29" spans="1:18" ht="15" customHeight="1" thickBot="1">
      <c r="A29" s="1571"/>
      <c r="B29" s="1573"/>
      <c r="C29" s="1574"/>
      <c r="D29" s="774">
        <f t="shared" si="2"/>
        <v>3</v>
      </c>
      <c r="E29" s="774"/>
      <c r="F29" s="774"/>
      <c r="G29" s="774"/>
      <c r="H29" s="775">
        <v>1</v>
      </c>
      <c r="I29" s="775">
        <v>2</v>
      </c>
      <c r="J29" s="776"/>
      <c r="K29" s="775"/>
      <c r="L29" s="775"/>
      <c r="M29" s="777">
        <v>1</v>
      </c>
      <c r="N29" s="776"/>
      <c r="O29" s="775"/>
      <c r="P29" s="777">
        <v>1</v>
      </c>
      <c r="Q29" s="778"/>
      <c r="R29" s="779"/>
    </row>
    <row r="30" spans="1:18" ht="15" customHeight="1" thickTop="1">
      <c r="A30" s="1571"/>
      <c r="B30" s="1575" t="s">
        <v>20</v>
      </c>
      <c r="C30" s="1576"/>
      <c r="D30" s="487">
        <f t="shared" si="2"/>
        <v>339</v>
      </c>
      <c r="E30" s="487">
        <f aca="true" t="shared" si="5" ref="E30:P31">E18+E20+E22+E24+E26+E28</f>
        <v>2</v>
      </c>
      <c r="F30" s="487">
        <f t="shared" si="5"/>
        <v>12</v>
      </c>
      <c r="G30" s="487">
        <f t="shared" si="5"/>
        <v>18</v>
      </c>
      <c r="H30" s="487">
        <f t="shared" si="5"/>
        <v>32</v>
      </c>
      <c r="I30" s="487">
        <f t="shared" si="5"/>
        <v>275</v>
      </c>
      <c r="J30" s="769">
        <f t="shared" si="5"/>
        <v>5</v>
      </c>
      <c r="K30" s="487">
        <f t="shared" si="5"/>
        <v>2</v>
      </c>
      <c r="L30" s="487">
        <f t="shared" si="5"/>
        <v>77</v>
      </c>
      <c r="M30" s="770">
        <f t="shared" si="5"/>
        <v>93</v>
      </c>
      <c r="N30" s="771">
        <f t="shared" si="5"/>
        <v>86</v>
      </c>
      <c r="O30" s="772">
        <f t="shared" si="5"/>
        <v>5</v>
      </c>
      <c r="P30" s="1307">
        <f t="shared" si="5"/>
        <v>51</v>
      </c>
      <c r="Q30" s="780">
        <f>Q18+Q20+Q22+Q24+Q26+Q28</f>
        <v>10</v>
      </c>
      <c r="R30" s="773">
        <f>R18+R20+R22+R24+R26+R28</f>
        <v>7</v>
      </c>
    </row>
    <row r="31" spans="1:18" ht="15" customHeight="1" thickBot="1">
      <c r="A31" s="1572"/>
      <c r="B31" s="1577"/>
      <c r="C31" s="1578"/>
      <c r="D31" s="187">
        <f t="shared" si="2"/>
        <v>109</v>
      </c>
      <c r="E31" s="188">
        <f aca="true" t="shared" si="6" ref="E31:M31">E19+E21+E23+E25+E27+E29</f>
        <v>0</v>
      </c>
      <c r="F31" s="188">
        <f t="shared" si="6"/>
        <v>0</v>
      </c>
      <c r="G31" s="188">
        <f t="shared" si="6"/>
        <v>2</v>
      </c>
      <c r="H31" s="192">
        <f t="shared" si="6"/>
        <v>7</v>
      </c>
      <c r="I31" s="192">
        <f t="shared" si="6"/>
        <v>100</v>
      </c>
      <c r="J31" s="193">
        <f t="shared" si="6"/>
        <v>0</v>
      </c>
      <c r="K31" s="192">
        <f t="shared" si="6"/>
        <v>0</v>
      </c>
      <c r="L31" s="192">
        <f t="shared" si="6"/>
        <v>55</v>
      </c>
      <c r="M31" s="194">
        <f t="shared" si="6"/>
        <v>32</v>
      </c>
      <c r="N31" s="1309">
        <f t="shared" si="5"/>
        <v>5</v>
      </c>
      <c r="O31" s="250">
        <f t="shared" si="5"/>
        <v>1</v>
      </c>
      <c r="P31" s="1310">
        <f t="shared" si="5"/>
        <v>6</v>
      </c>
      <c r="Q31" s="249">
        <f>Q19+Q21+Q23+Q25+Q27+Q29</f>
        <v>2</v>
      </c>
      <c r="R31" s="251">
        <f>R19+R21+R23+R25+R27+R29</f>
        <v>2</v>
      </c>
    </row>
    <row r="32" spans="1:18" ht="15" customHeight="1">
      <c r="A32" s="1563" t="s">
        <v>8</v>
      </c>
      <c r="B32" s="1569" t="s">
        <v>25</v>
      </c>
      <c r="C32" s="1570"/>
      <c r="D32" s="487">
        <f t="shared" si="2"/>
        <v>68</v>
      </c>
      <c r="E32" s="487"/>
      <c r="F32" s="487">
        <v>1</v>
      </c>
      <c r="G32" s="487">
        <v>6</v>
      </c>
      <c r="H32" s="488">
        <v>7</v>
      </c>
      <c r="I32" s="488">
        <v>54</v>
      </c>
      <c r="J32" s="489"/>
      <c r="K32" s="488">
        <v>2</v>
      </c>
      <c r="L32" s="488"/>
      <c r="M32" s="490">
        <v>49</v>
      </c>
      <c r="N32" s="489">
        <v>11</v>
      </c>
      <c r="O32" s="488">
        <v>1</v>
      </c>
      <c r="P32" s="490">
        <v>1</v>
      </c>
      <c r="Q32" s="186"/>
      <c r="R32" s="491"/>
    </row>
    <row r="33" spans="1:18" ht="15" customHeight="1">
      <c r="A33" s="1564"/>
      <c r="B33" s="1561"/>
      <c r="C33" s="1562"/>
      <c r="D33" s="462">
        <f t="shared" si="2"/>
        <v>36</v>
      </c>
      <c r="E33" s="462"/>
      <c r="F33" s="462"/>
      <c r="G33" s="462">
        <v>2</v>
      </c>
      <c r="H33" s="463">
        <v>5</v>
      </c>
      <c r="I33" s="463">
        <v>29</v>
      </c>
      <c r="J33" s="465"/>
      <c r="K33" s="463">
        <v>1</v>
      </c>
      <c r="L33" s="463"/>
      <c r="M33" s="467">
        <v>27</v>
      </c>
      <c r="N33" s="465">
        <v>1</v>
      </c>
      <c r="O33" s="463"/>
      <c r="P33" s="467"/>
      <c r="Q33" s="469"/>
      <c r="R33" s="471"/>
    </row>
    <row r="34" spans="1:18" ht="15" customHeight="1">
      <c r="A34" s="1564"/>
      <c r="B34" s="1559" t="s">
        <v>26</v>
      </c>
      <c r="C34" s="1560"/>
      <c r="D34" s="185">
        <f t="shared" si="2"/>
        <v>21</v>
      </c>
      <c r="E34" s="185">
        <v>1</v>
      </c>
      <c r="F34" s="185">
        <v>2</v>
      </c>
      <c r="G34" s="185">
        <v>2</v>
      </c>
      <c r="H34" s="461">
        <v>7</v>
      </c>
      <c r="I34" s="461">
        <v>9</v>
      </c>
      <c r="J34" s="464"/>
      <c r="K34" s="461"/>
      <c r="L34" s="461">
        <v>5</v>
      </c>
      <c r="M34" s="466"/>
      <c r="N34" s="464">
        <v>37</v>
      </c>
      <c r="O34" s="461">
        <v>2</v>
      </c>
      <c r="P34" s="466">
        <v>7</v>
      </c>
      <c r="Q34" s="468">
        <v>1</v>
      </c>
      <c r="R34" s="470"/>
    </row>
    <row r="35" spans="1:18" ht="15" customHeight="1">
      <c r="A35" s="1564"/>
      <c r="B35" s="1561"/>
      <c r="C35" s="1562"/>
      <c r="D35" s="462">
        <f t="shared" si="2"/>
        <v>7</v>
      </c>
      <c r="E35" s="462"/>
      <c r="F35" s="462"/>
      <c r="G35" s="462"/>
      <c r="H35" s="463">
        <v>3</v>
      </c>
      <c r="I35" s="463">
        <v>4</v>
      </c>
      <c r="J35" s="465"/>
      <c r="K35" s="463"/>
      <c r="L35" s="463">
        <v>3</v>
      </c>
      <c r="M35" s="467"/>
      <c r="N35" s="465"/>
      <c r="O35" s="463"/>
      <c r="P35" s="467"/>
      <c r="Q35" s="469"/>
      <c r="R35" s="471"/>
    </row>
    <row r="36" spans="1:18" ht="15" customHeight="1">
      <c r="A36" s="1564"/>
      <c r="B36" s="1559" t="s">
        <v>43</v>
      </c>
      <c r="C36" s="1560"/>
      <c r="D36" s="185">
        <f t="shared" si="2"/>
        <v>34</v>
      </c>
      <c r="E36" s="185">
        <v>1</v>
      </c>
      <c r="F36" s="185">
        <v>6</v>
      </c>
      <c r="G36" s="185">
        <v>6</v>
      </c>
      <c r="H36" s="461">
        <v>7</v>
      </c>
      <c r="I36" s="461">
        <v>14</v>
      </c>
      <c r="J36" s="464"/>
      <c r="K36" s="461"/>
      <c r="L36" s="461">
        <v>3</v>
      </c>
      <c r="M36" s="466">
        <v>2</v>
      </c>
      <c r="N36" s="464">
        <v>29</v>
      </c>
      <c r="O36" s="461">
        <v>1</v>
      </c>
      <c r="P36" s="466">
        <v>5</v>
      </c>
      <c r="Q36" s="468">
        <v>4</v>
      </c>
      <c r="R36" s="470"/>
    </row>
    <row r="37" spans="1:18" ht="15" customHeight="1">
      <c r="A37" s="1564"/>
      <c r="B37" s="1561"/>
      <c r="C37" s="1562"/>
      <c r="D37" s="462">
        <f t="shared" si="2"/>
        <v>12</v>
      </c>
      <c r="E37" s="462"/>
      <c r="F37" s="462"/>
      <c r="G37" s="462"/>
      <c r="H37" s="463">
        <v>2</v>
      </c>
      <c r="I37" s="463">
        <v>10</v>
      </c>
      <c r="J37" s="465"/>
      <c r="K37" s="463"/>
      <c r="L37" s="463">
        <v>3</v>
      </c>
      <c r="M37" s="467">
        <v>1</v>
      </c>
      <c r="N37" s="465">
        <v>4</v>
      </c>
      <c r="O37" s="463"/>
      <c r="P37" s="467"/>
      <c r="Q37" s="469">
        <v>1</v>
      </c>
      <c r="R37" s="471"/>
    </row>
    <row r="38" spans="1:18" ht="15" customHeight="1">
      <c r="A38" s="1564"/>
      <c r="B38" s="1559" t="s">
        <v>44</v>
      </c>
      <c r="C38" s="1560"/>
      <c r="D38" s="185">
        <f t="shared" si="2"/>
        <v>33</v>
      </c>
      <c r="E38" s="487"/>
      <c r="F38" s="487">
        <v>1</v>
      </c>
      <c r="G38" s="487">
        <v>7</v>
      </c>
      <c r="H38" s="488">
        <v>7</v>
      </c>
      <c r="I38" s="488">
        <v>18</v>
      </c>
      <c r="J38" s="489"/>
      <c r="K38" s="488">
        <v>1</v>
      </c>
      <c r="L38" s="488">
        <v>8</v>
      </c>
      <c r="M38" s="490">
        <v>2</v>
      </c>
      <c r="N38" s="489">
        <v>14</v>
      </c>
      <c r="O38" s="488">
        <v>1</v>
      </c>
      <c r="P38" s="490">
        <v>3</v>
      </c>
      <c r="Q38" s="186"/>
      <c r="R38" s="491"/>
    </row>
    <row r="39" spans="1:18" ht="15" customHeight="1">
      <c r="A39" s="1564"/>
      <c r="B39" s="1561"/>
      <c r="C39" s="1562"/>
      <c r="D39" s="462">
        <f t="shared" si="2"/>
        <v>11</v>
      </c>
      <c r="E39" s="462"/>
      <c r="F39" s="462"/>
      <c r="G39" s="462">
        <v>1</v>
      </c>
      <c r="H39" s="463">
        <v>1</v>
      </c>
      <c r="I39" s="463">
        <v>9</v>
      </c>
      <c r="J39" s="465"/>
      <c r="K39" s="463"/>
      <c r="L39" s="463">
        <v>5</v>
      </c>
      <c r="M39" s="467"/>
      <c r="N39" s="465">
        <v>4</v>
      </c>
      <c r="O39" s="463"/>
      <c r="P39" s="467">
        <v>1</v>
      </c>
      <c r="Q39" s="469"/>
      <c r="R39" s="471"/>
    </row>
    <row r="40" spans="1:18" ht="15" customHeight="1">
      <c r="A40" s="1564"/>
      <c r="B40" s="1559" t="s">
        <v>53</v>
      </c>
      <c r="C40" s="1560"/>
      <c r="D40" s="185">
        <f t="shared" si="2"/>
        <v>23</v>
      </c>
      <c r="E40" s="185"/>
      <c r="F40" s="185">
        <v>2</v>
      </c>
      <c r="G40" s="185">
        <v>5</v>
      </c>
      <c r="H40" s="461">
        <v>1</v>
      </c>
      <c r="I40" s="461">
        <v>15</v>
      </c>
      <c r="J40" s="464"/>
      <c r="K40" s="461">
        <v>1</v>
      </c>
      <c r="L40" s="461">
        <v>4</v>
      </c>
      <c r="M40" s="466"/>
      <c r="N40" s="464">
        <v>5</v>
      </c>
      <c r="O40" s="461"/>
      <c r="P40" s="466">
        <v>3</v>
      </c>
      <c r="Q40" s="468">
        <v>3</v>
      </c>
      <c r="R40" s="470">
        <v>1</v>
      </c>
    </row>
    <row r="41" spans="1:18" ht="15" customHeight="1">
      <c r="A41" s="1564"/>
      <c r="B41" s="1567"/>
      <c r="C41" s="1568"/>
      <c r="D41" s="462">
        <f t="shared" si="2"/>
        <v>11</v>
      </c>
      <c r="E41" s="462"/>
      <c r="F41" s="462"/>
      <c r="G41" s="462">
        <v>1</v>
      </c>
      <c r="H41" s="463"/>
      <c r="I41" s="463">
        <v>10</v>
      </c>
      <c r="J41" s="465"/>
      <c r="K41" s="463"/>
      <c r="L41" s="463">
        <v>2</v>
      </c>
      <c r="M41" s="467"/>
      <c r="N41" s="465"/>
      <c r="O41" s="463"/>
      <c r="P41" s="467"/>
      <c r="Q41" s="469"/>
      <c r="R41" s="471"/>
    </row>
    <row r="42" spans="1:18" ht="15" customHeight="1">
      <c r="A42" s="1564"/>
      <c r="B42" s="1559" t="s">
        <v>27</v>
      </c>
      <c r="C42" s="1560"/>
      <c r="D42" s="185">
        <f t="shared" si="2"/>
        <v>49</v>
      </c>
      <c r="E42" s="487">
        <v>1</v>
      </c>
      <c r="F42" s="487">
        <v>3</v>
      </c>
      <c r="G42" s="487">
        <v>4</v>
      </c>
      <c r="H42" s="488">
        <v>8</v>
      </c>
      <c r="I42" s="488">
        <v>33</v>
      </c>
      <c r="J42" s="489"/>
      <c r="K42" s="488"/>
      <c r="L42" s="488">
        <v>10</v>
      </c>
      <c r="M42" s="490"/>
      <c r="N42" s="489">
        <v>17</v>
      </c>
      <c r="O42" s="488">
        <v>9</v>
      </c>
      <c r="P42" s="490">
        <v>7</v>
      </c>
      <c r="Q42" s="186">
        <v>2</v>
      </c>
      <c r="R42" s="491">
        <v>2</v>
      </c>
    </row>
    <row r="43" spans="1:18" ht="15" customHeight="1">
      <c r="A43" s="1564"/>
      <c r="B43" s="1561"/>
      <c r="C43" s="1562"/>
      <c r="D43" s="462">
        <f t="shared" si="2"/>
        <v>28</v>
      </c>
      <c r="E43" s="462"/>
      <c r="F43" s="462"/>
      <c r="G43" s="462">
        <v>1</v>
      </c>
      <c r="H43" s="463">
        <v>4</v>
      </c>
      <c r="I43" s="463">
        <v>23</v>
      </c>
      <c r="J43" s="465"/>
      <c r="K43" s="463"/>
      <c r="L43" s="463">
        <v>10</v>
      </c>
      <c r="M43" s="467"/>
      <c r="N43" s="465">
        <v>8</v>
      </c>
      <c r="O43" s="463">
        <v>8</v>
      </c>
      <c r="P43" s="467">
        <v>1</v>
      </c>
      <c r="Q43" s="469">
        <v>2</v>
      </c>
      <c r="R43" s="471"/>
    </row>
    <row r="44" spans="1:18" ht="15" customHeight="1">
      <c r="A44" s="1564"/>
      <c r="B44" s="1559" t="s">
        <v>54</v>
      </c>
      <c r="C44" s="1560"/>
      <c r="D44" s="185">
        <f t="shared" si="2"/>
        <v>7</v>
      </c>
      <c r="E44" s="185"/>
      <c r="F44" s="185">
        <v>1</v>
      </c>
      <c r="G44" s="185">
        <v>1</v>
      </c>
      <c r="H44" s="461">
        <v>1</v>
      </c>
      <c r="I44" s="461">
        <v>4</v>
      </c>
      <c r="J44" s="464"/>
      <c r="K44" s="461"/>
      <c r="L44" s="461"/>
      <c r="M44" s="466"/>
      <c r="N44" s="464">
        <v>4</v>
      </c>
      <c r="O44" s="461">
        <v>1</v>
      </c>
      <c r="P44" s="466">
        <v>1</v>
      </c>
      <c r="Q44" s="468">
        <v>1</v>
      </c>
      <c r="R44" s="470"/>
    </row>
    <row r="45" spans="1:18" ht="15" customHeight="1">
      <c r="A45" s="1564"/>
      <c r="B45" s="1561"/>
      <c r="C45" s="1562"/>
      <c r="D45" s="462">
        <f t="shared" si="2"/>
        <v>4</v>
      </c>
      <c r="E45" s="462"/>
      <c r="F45" s="462"/>
      <c r="G45" s="462"/>
      <c r="H45" s="463"/>
      <c r="I45" s="463">
        <v>4</v>
      </c>
      <c r="J45" s="465"/>
      <c r="K45" s="463"/>
      <c r="L45" s="463"/>
      <c r="M45" s="467"/>
      <c r="N45" s="465"/>
      <c r="O45" s="463"/>
      <c r="P45" s="467">
        <v>1</v>
      </c>
      <c r="Q45" s="469"/>
      <c r="R45" s="471"/>
    </row>
    <row r="46" spans="1:18" ht="15" customHeight="1">
      <c r="A46" s="1564"/>
      <c r="B46" s="1559" t="s">
        <v>45</v>
      </c>
      <c r="C46" s="1560"/>
      <c r="D46" s="185">
        <f t="shared" si="2"/>
        <v>15</v>
      </c>
      <c r="E46" s="185"/>
      <c r="F46" s="185">
        <v>1</v>
      </c>
      <c r="G46" s="185">
        <v>1</v>
      </c>
      <c r="H46" s="461">
        <v>1</v>
      </c>
      <c r="I46" s="461">
        <v>12</v>
      </c>
      <c r="J46" s="464"/>
      <c r="K46" s="461"/>
      <c r="L46" s="461">
        <v>5</v>
      </c>
      <c r="M46" s="466">
        <v>3</v>
      </c>
      <c r="N46" s="464">
        <v>7</v>
      </c>
      <c r="O46" s="461">
        <v>1</v>
      </c>
      <c r="P46" s="466">
        <v>1</v>
      </c>
      <c r="Q46" s="468">
        <v>1</v>
      </c>
      <c r="R46" s="470"/>
    </row>
    <row r="47" spans="1:18" ht="15" customHeight="1">
      <c r="A47" s="1564"/>
      <c r="B47" s="1561"/>
      <c r="C47" s="1562"/>
      <c r="D47" s="462">
        <f t="shared" si="2"/>
        <v>6</v>
      </c>
      <c r="E47" s="462"/>
      <c r="F47" s="462"/>
      <c r="G47" s="462"/>
      <c r="H47" s="463"/>
      <c r="I47" s="463">
        <v>6</v>
      </c>
      <c r="J47" s="465"/>
      <c r="K47" s="463"/>
      <c r="L47" s="463">
        <v>3</v>
      </c>
      <c r="M47" s="467">
        <v>2</v>
      </c>
      <c r="N47" s="465"/>
      <c r="O47" s="463"/>
      <c r="P47" s="467"/>
      <c r="Q47" s="469"/>
      <c r="R47" s="471"/>
    </row>
    <row r="48" spans="1:18" ht="15" customHeight="1">
      <c r="A48" s="1564"/>
      <c r="B48" s="1559" t="s">
        <v>46</v>
      </c>
      <c r="C48" s="1560"/>
      <c r="D48" s="185">
        <f t="shared" si="2"/>
        <v>16</v>
      </c>
      <c r="E48" s="185"/>
      <c r="F48" s="185">
        <v>2</v>
      </c>
      <c r="G48" s="185">
        <v>4</v>
      </c>
      <c r="H48" s="461">
        <v>1</v>
      </c>
      <c r="I48" s="461">
        <v>9</v>
      </c>
      <c r="J48" s="464"/>
      <c r="K48" s="461"/>
      <c r="L48" s="461">
        <v>5</v>
      </c>
      <c r="M48" s="466"/>
      <c r="N48" s="464">
        <v>8</v>
      </c>
      <c r="O48" s="461">
        <v>2</v>
      </c>
      <c r="P48" s="466">
        <v>2</v>
      </c>
      <c r="Q48" s="468"/>
      <c r="R48" s="470"/>
    </row>
    <row r="49" spans="1:18" ht="15" customHeight="1" thickBot="1">
      <c r="A49" s="1564"/>
      <c r="B49" s="1573"/>
      <c r="C49" s="1574"/>
      <c r="D49" s="774">
        <f t="shared" si="2"/>
        <v>4</v>
      </c>
      <c r="E49" s="774"/>
      <c r="F49" s="774"/>
      <c r="G49" s="774"/>
      <c r="H49" s="775"/>
      <c r="I49" s="775">
        <v>4</v>
      </c>
      <c r="J49" s="776"/>
      <c r="K49" s="775"/>
      <c r="L49" s="775">
        <v>3</v>
      </c>
      <c r="M49" s="777"/>
      <c r="N49" s="776">
        <v>1</v>
      </c>
      <c r="O49" s="775"/>
      <c r="P49" s="777"/>
      <c r="Q49" s="778"/>
      <c r="R49" s="779"/>
    </row>
    <row r="50" spans="1:18" ht="15" customHeight="1" thickTop="1">
      <c r="A50" s="1564"/>
      <c r="B50" s="1579" t="s">
        <v>20</v>
      </c>
      <c r="C50" s="1580"/>
      <c r="D50" s="487">
        <f t="shared" si="2"/>
        <v>266</v>
      </c>
      <c r="E50" s="487">
        <f aca="true" t="shared" si="7" ref="E50:P51">E32+E34+E36+E38+E40+E42+E44+E46+E48</f>
        <v>3</v>
      </c>
      <c r="F50" s="487">
        <f t="shared" si="7"/>
        <v>19</v>
      </c>
      <c r="G50" s="487">
        <f t="shared" si="7"/>
        <v>36</v>
      </c>
      <c r="H50" s="487">
        <f t="shared" si="7"/>
        <v>40</v>
      </c>
      <c r="I50" s="487">
        <f t="shared" si="7"/>
        <v>168</v>
      </c>
      <c r="J50" s="769">
        <f t="shared" si="7"/>
        <v>0</v>
      </c>
      <c r="K50" s="487">
        <f t="shared" si="7"/>
        <v>4</v>
      </c>
      <c r="L50" s="487">
        <f t="shared" si="7"/>
        <v>40</v>
      </c>
      <c r="M50" s="770">
        <f t="shared" si="7"/>
        <v>56</v>
      </c>
      <c r="N50" s="1311">
        <f t="shared" si="7"/>
        <v>132</v>
      </c>
      <c r="O50" s="772">
        <f t="shared" si="7"/>
        <v>18</v>
      </c>
      <c r="P50" s="1307">
        <f t="shared" si="7"/>
        <v>30</v>
      </c>
      <c r="Q50" s="781">
        <f>Q32+Q34+Q36+Q38+Q40+Q42+Q44+Q46+Q48</f>
        <v>12</v>
      </c>
      <c r="R50" s="773">
        <f>R32+R34+R36+R38+R40+R42+R44+R46+R48</f>
        <v>3</v>
      </c>
    </row>
    <row r="51" spans="1:18" ht="15" customHeight="1" thickBot="1">
      <c r="A51" s="1566"/>
      <c r="B51" s="1581"/>
      <c r="C51" s="1582"/>
      <c r="D51" s="187">
        <f t="shared" si="2"/>
        <v>119</v>
      </c>
      <c r="E51" s="188">
        <f aca="true" t="shared" si="8" ref="E51:M51">E33+E35+E37+E39+E41+E43+E45+E47+E49</f>
        <v>0</v>
      </c>
      <c r="F51" s="188">
        <f t="shared" si="8"/>
        <v>0</v>
      </c>
      <c r="G51" s="188">
        <f t="shared" si="8"/>
        <v>5</v>
      </c>
      <c r="H51" s="188">
        <f t="shared" si="8"/>
        <v>15</v>
      </c>
      <c r="I51" s="188">
        <f t="shared" si="8"/>
        <v>99</v>
      </c>
      <c r="J51" s="189">
        <f t="shared" si="8"/>
        <v>0</v>
      </c>
      <c r="K51" s="188">
        <f t="shared" si="8"/>
        <v>1</v>
      </c>
      <c r="L51" s="188">
        <f t="shared" si="8"/>
        <v>29</v>
      </c>
      <c r="M51" s="190">
        <f t="shared" si="8"/>
        <v>30</v>
      </c>
      <c r="N51" s="1312">
        <f t="shared" si="7"/>
        <v>18</v>
      </c>
      <c r="O51" s="247">
        <f t="shared" si="7"/>
        <v>8</v>
      </c>
      <c r="P51" s="1308">
        <f t="shared" si="7"/>
        <v>3</v>
      </c>
      <c r="Q51" s="252">
        <f>Q33+Q35+Q37+Q39+Q41+Q43+Q45+Q47+Q49</f>
        <v>3</v>
      </c>
      <c r="R51" s="248">
        <f>R33+R35+R37+R39+R41+R43+R45+R47+R49</f>
        <v>0</v>
      </c>
    </row>
    <row r="52" spans="1:18" ht="13.5">
      <c r="A52" s="32"/>
      <c r="B52" s="32"/>
      <c r="C52" s="32"/>
      <c r="D52" s="32"/>
      <c r="E52" s="30" t="s">
        <v>675</v>
      </c>
      <c r="F52" s="32"/>
      <c r="G52" s="32"/>
      <c r="H52" s="32"/>
      <c r="I52" s="32"/>
      <c r="J52" s="32"/>
      <c r="K52" s="32"/>
      <c r="L52" s="32"/>
      <c r="M52" s="32"/>
      <c r="N52" s="29"/>
      <c r="O52" s="29"/>
      <c r="P52" s="40"/>
      <c r="Q52" s="29"/>
      <c r="R52" s="40"/>
    </row>
    <row r="53" ht="14.25" thickBot="1">
      <c r="E53" s="30" t="s">
        <v>676</v>
      </c>
    </row>
    <row r="54" ht="14.25" thickBot="1">
      <c r="E54" s="30" t="s">
        <v>1370</v>
      </c>
    </row>
  </sheetData>
  <sheetProtection/>
  <mergeCells count="40">
    <mergeCell ref="Q1:R1"/>
    <mergeCell ref="I2:I3"/>
    <mergeCell ref="J2:K2"/>
    <mergeCell ref="L2:M2"/>
    <mergeCell ref="J1:M1"/>
    <mergeCell ref="A1:C3"/>
    <mergeCell ref="D1:D3"/>
    <mergeCell ref="E2:E3"/>
    <mergeCell ref="F2:F3"/>
    <mergeCell ref="G2:G3"/>
    <mergeCell ref="H2:H3"/>
    <mergeCell ref="N1:P1"/>
    <mergeCell ref="N2:O2"/>
    <mergeCell ref="B28:C29"/>
    <mergeCell ref="B30:C31"/>
    <mergeCell ref="B40:C41"/>
    <mergeCell ref="A4:C5"/>
    <mergeCell ref="B6:C7"/>
    <mergeCell ref="B20:C21"/>
    <mergeCell ref="B22:C23"/>
    <mergeCell ref="B24:C25"/>
    <mergeCell ref="B32:C33"/>
    <mergeCell ref="B34:C35"/>
    <mergeCell ref="B36:C37"/>
    <mergeCell ref="A32:A51"/>
    <mergeCell ref="B48:C49"/>
    <mergeCell ref="B50:C51"/>
    <mergeCell ref="B42:C43"/>
    <mergeCell ref="B44:C45"/>
    <mergeCell ref="B46:C47"/>
    <mergeCell ref="B38:C39"/>
    <mergeCell ref="A6:A17"/>
    <mergeCell ref="B8:C9"/>
    <mergeCell ref="B10:C11"/>
    <mergeCell ref="B18:C19"/>
    <mergeCell ref="A18:A31"/>
    <mergeCell ref="B26:C27"/>
    <mergeCell ref="B14:C15"/>
    <mergeCell ref="B16:C17"/>
    <mergeCell ref="B12:C13"/>
  </mergeCells>
  <printOptions/>
  <pageMargins left="0.7086614173228347" right="0.1968503937007874" top="1.062992125984252" bottom="0.1968503937007874" header="0.7874015748031497" footer="0.3937007874015748"/>
  <pageSetup firstPageNumber="5" useFirstPageNumber="1" horizontalDpi="600" verticalDpi="600" orientation="portrait" paperSize="9" scale="77" r:id="rId1"/>
  <headerFooter scaleWithDoc="0" alignWithMargins="0">
    <oddHeader>&amp;L&amp;"ＭＳ Ｐゴシック,太字"２　市町社会教育関係職員</oddHeader>
    <oddFooter>&amp;C&amp;12&amp;P</oddFooter>
  </headerFooter>
  <ignoredErrors>
    <ignoredError sqref="D10:D13 D14:D15 D18:D19 D20:D21 D22:D23 D24:D27 D28:D29 D32:D49" formulaRange="1"/>
  </ignoredErrors>
</worksheet>
</file>

<file path=xl/worksheets/sheet5.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pane ySplit="2" topLeftCell="A3" activePane="bottomLeft" state="frozen"/>
      <selection pane="topLeft" activeCell="K13" sqref="K13"/>
      <selection pane="bottomLeft" activeCell="K13" sqref="K13"/>
    </sheetView>
  </sheetViews>
  <sheetFormatPr defaultColWidth="9.00390625" defaultRowHeight="12.75" customHeight="1"/>
  <cols>
    <col min="1" max="1" width="3.50390625" style="1" customWidth="1"/>
    <col min="2" max="2" width="4.125" style="1" customWidth="1"/>
    <col min="3" max="3" width="10.75390625" style="1" customWidth="1"/>
    <col min="4" max="4" width="17.125" style="1" customWidth="1"/>
    <col min="5" max="6" width="11.375" style="1" customWidth="1"/>
    <col min="7" max="7" width="10.625" style="1" customWidth="1"/>
    <col min="8" max="8" width="8.25390625" style="14" customWidth="1"/>
    <col min="9" max="9" width="9.75390625" style="14" customWidth="1"/>
    <col min="10" max="10" width="11.375" style="1" customWidth="1"/>
    <col min="11" max="11" width="26.375" style="1" customWidth="1"/>
    <col min="12" max="12" width="12.75390625" style="1" customWidth="1"/>
    <col min="13" max="14" width="10.50390625" style="1" customWidth="1"/>
    <col min="15" max="15" width="10.50390625" style="15" customWidth="1"/>
    <col min="16" max="16" width="9.625" style="1" customWidth="1"/>
    <col min="17" max="17" width="0.875" style="1" customWidth="1"/>
    <col min="18" max="16384" width="9.00390625" style="1" customWidth="1"/>
  </cols>
  <sheetData>
    <row r="1" spans="1:18" ht="24.75" customHeight="1">
      <c r="A1" s="1639" t="s">
        <v>13</v>
      </c>
      <c r="B1" s="1640"/>
      <c r="C1" s="1641"/>
      <c r="D1" s="1655" t="s">
        <v>16</v>
      </c>
      <c r="E1" s="1551" t="s">
        <v>672</v>
      </c>
      <c r="F1" s="1553"/>
      <c r="G1" s="1632" t="s">
        <v>60</v>
      </c>
      <c r="H1" s="1633"/>
      <c r="I1" s="1634"/>
      <c r="J1" s="1645" t="s">
        <v>0</v>
      </c>
      <c r="K1" s="1653" t="s">
        <v>32</v>
      </c>
      <c r="L1" s="1634" t="s">
        <v>1388</v>
      </c>
      <c r="M1" s="1647" t="s">
        <v>33</v>
      </c>
      <c r="N1" s="1648"/>
      <c r="O1" s="1649"/>
      <c r="P1" s="1645" t="s">
        <v>34</v>
      </c>
      <c r="Q1" s="4"/>
      <c r="R1" s="5"/>
    </row>
    <row r="2" spans="1:18" ht="24.75" customHeight="1" thickBot="1">
      <c r="A2" s="1642"/>
      <c r="B2" s="1643"/>
      <c r="C2" s="1644"/>
      <c r="D2" s="1656"/>
      <c r="E2" s="19" t="s">
        <v>35</v>
      </c>
      <c r="F2" s="19" t="s">
        <v>36</v>
      </c>
      <c r="G2" s="219" t="s">
        <v>37</v>
      </c>
      <c r="H2" s="1635" t="s">
        <v>38</v>
      </c>
      <c r="I2" s="1636"/>
      <c r="J2" s="1646"/>
      <c r="K2" s="1654"/>
      <c r="L2" s="1652"/>
      <c r="M2" s="19" t="s">
        <v>61</v>
      </c>
      <c r="N2" s="20" t="s">
        <v>62</v>
      </c>
      <c r="O2" s="21" t="s">
        <v>63</v>
      </c>
      <c r="P2" s="1646"/>
      <c r="Q2" s="4"/>
      <c r="R2" s="5"/>
    </row>
    <row r="3" spans="1:18" s="6" customFormat="1" ht="30" customHeight="1" thickBot="1">
      <c r="A3" s="1629" t="s">
        <v>31</v>
      </c>
      <c r="B3" s="1630"/>
      <c r="C3" s="1631"/>
      <c r="D3" s="22">
        <f aca="true" t="shared" si="0" ref="D3:I3">D9+D16+D26</f>
        <v>20</v>
      </c>
      <c r="E3" s="33">
        <f>E9+E16+E26</f>
        <v>104</v>
      </c>
      <c r="F3" s="33">
        <f t="shared" si="0"/>
        <v>130</v>
      </c>
      <c r="G3" s="33">
        <f t="shared" si="0"/>
        <v>292</v>
      </c>
      <c r="H3" s="24">
        <f t="shared" si="0"/>
        <v>234</v>
      </c>
      <c r="I3" s="34">
        <f t="shared" si="0"/>
        <v>75</v>
      </c>
      <c r="J3" s="936"/>
      <c r="K3" s="937"/>
      <c r="L3" s="25">
        <f>L9+L16+L26</f>
        <v>33</v>
      </c>
      <c r="M3" s="25"/>
      <c r="N3" s="26"/>
      <c r="O3" s="27"/>
      <c r="P3" s="28"/>
      <c r="Q3" s="8"/>
      <c r="R3" s="9"/>
    </row>
    <row r="4" spans="1:18" ht="30" customHeight="1">
      <c r="A4" s="1620" t="s">
        <v>10</v>
      </c>
      <c r="B4" s="1650" t="s">
        <v>18</v>
      </c>
      <c r="C4" s="1651"/>
      <c r="D4" s="1143" t="s">
        <v>894</v>
      </c>
      <c r="E4" s="1144">
        <v>2</v>
      </c>
      <c r="F4" s="1144">
        <v>13</v>
      </c>
      <c r="G4" s="1145">
        <v>15</v>
      </c>
      <c r="H4" s="1146">
        <f>E4+F4</f>
        <v>15</v>
      </c>
      <c r="I4" s="1147">
        <v>5</v>
      </c>
      <c r="J4" s="1148">
        <v>2</v>
      </c>
      <c r="K4" s="1149" t="s">
        <v>1551</v>
      </c>
      <c r="L4" s="1144">
        <v>1</v>
      </c>
      <c r="M4" s="1144"/>
      <c r="N4" s="1150"/>
      <c r="O4" s="1150"/>
      <c r="P4" s="1151" t="s">
        <v>721</v>
      </c>
      <c r="Q4" s="4"/>
      <c r="R4" s="5"/>
    </row>
    <row r="5" spans="1:18" ht="30" customHeight="1">
      <c r="A5" s="1621"/>
      <c r="B5" s="1616" t="s">
        <v>19</v>
      </c>
      <c r="C5" s="1617"/>
      <c r="D5" s="1152" t="s">
        <v>894</v>
      </c>
      <c r="E5" s="1153">
        <v>5</v>
      </c>
      <c r="F5" s="1153">
        <v>7</v>
      </c>
      <c r="G5" s="1154">
        <v>12</v>
      </c>
      <c r="H5" s="1155">
        <f>E5+F5</f>
        <v>12</v>
      </c>
      <c r="I5" s="1156">
        <v>6</v>
      </c>
      <c r="J5" s="1157">
        <v>2</v>
      </c>
      <c r="K5" s="1158" t="s">
        <v>1552</v>
      </c>
      <c r="L5" s="1153">
        <v>2</v>
      </c>
      <c r="M5" s="1153">
        <v>7000</v>
      </c>
      <c r="N5" s="1159"/>
      <c r="O5" s="1159"/>
      <c r="P5" s="1160"/>
      <c r="Q5" s="4"/>
      <c r="R5" s="5"/>
    </row>
    <row r="6" spans="1:18" ht="30" customHeight="1">
      <c r="A6" s="1621"/>
      <c r="B6" s="1616" t="s">
        <v>39</v>
      </c>
      <c r="C6" s="1617"/>
      <c r="D6" s="1161" t="s">
        <v>894</v>
      </c>
      <c r="E6" s="1153">
        <v>2</v>
      </c>
      <c r="F6" s="1153">
        <v>9</v>
      </c>
      <c r="G6" s="1154">
        <v>15</v>
      </c>
      <c r="H6" s="1155">
        <f>E6+F6</f>
        <v>11</v>
      </c>
      <c r="I6" s="1156">
        <v>5</v>
      </c>
      <c r="J6" s="1157">
        <v>2</v>
      </c>
      <c r="K6" s="1158" t="s">
        <v>1553</v>
      </c>
      <c r="L6" s="1153">
        <v>2</v>
      </c>
      <c r="M6" s="1153"/>
      <c r="N6" s="1159"/>
      <c r="O6" s="1159">
        <v>19100</v>
      </c>
      <c r="P6" s="1160"/>
      <c r="Q6" s="4"/>
      <c r="R6" s="5"/>
    </row>
    <row r="7" spans="1:18" ht="30" customHeight="1">
      <c r="A7" s="1621"/>
      <c r="B7" s="1623" t="s">
        <v>21</v>
      </c>
      <c r="C7" s="1624"/>
      <c r="D7" s="1161" t="s">
        <v>894</v>
      </c>
      <c r="E7" s="1162"/>
      <c r="F7" s="1162"/>
      <c r="G7" s="1154">
        <v>20</v>
      </c>
      <c r="H7" s="1155">
        <v>0</v>
      </c>
      <c r="I7" s="1163">
        <v>0</v>
      </c>
      <c r="J7" s="1164"/>
      <c r="K7" s="1158"/>
      <c r="L7" s="1162"/>
      <c r="M7" s="1162"/>
      <c r="N7" s="1165"/>
      <c r="O7" s="1165"/>
      <c r="P7" s="1166"/>
      <c r="Q7" s="4"/>
      <c r="R7" s="5"/>
    </row>
    <row r="8" spans="1:21" ht="30" customHeight="1" thickBot="1">
      <c r="A8" s="1621"/>
      <c r="B8" s="1625" t="s">
        <v>40</v>
      </c>
      <c r="C8" s="1626"/>
      <c r="D8" s="1167" t="s">
        <v>894</v>
      </c>
      <c r="E8" s="1168">
        <v>9</v>
      </c>
      <c r="F8" s="1168"/>
      <c r="G8" s="1169">
        <v>10</v>
      </c>
      <c r="H8" s="1170">
        <f>E8+F8</f>
        <v>9</v>
      </c>
      <c r="I8" s="1171">
        <v>4</v>
      </c>
      <c r="J8" s="1172">
        <v>2</v>
      </c>
      <c r="K8" s="1173" t="s">
        <v>1228</v>
      </c>
      <c r="L8" s="1168">
        <v>1</v>
      </c>
      <c r="M8" s="1174">
        <v>7800</v>
      </c>
      <c r="N8" s="1175"/>
      <c r="O8" s="1175"/>
      <c r="P8" s="1176"/>
      <c r="Q8" s="4"/>
      <c r="R8" s="5"/>
      <c r="U8" s="195"/>
    </row>
    <row r="9" spans="1:18" ht="30" customHeight="1" thickBot="1" thickTop="1">
      <c r="A9" s="1622"/>
      <c r="B9" s="1618" t="s">
        <v>20</v>
      </c>
      <c r="C9" s="1619"/>
      <c r="D9" s="1177">
        <f>COUNTIF(D4:D8,"○")</f>
        <v>5</v>
      </c>
      <c r="E9" s="1178">
        <f>SUM(E4:E8)</f>
        <v>18</v>
      </c>
      <c r="F9" s="1178">
        <f>SUM(F4:F8)</f>
        <v>29</v>
      </c>
      <c r="G9" s="1178">
        <f>SUM(G4:G8)</f>
        <v>72</v>
      </c>
      <c r="H9" s="1179">
        <f>SUM(H4:H8)</f>
        <v>47</v>
      </c>
      <c r="I9" s="1180">
        <f>SUM(I4:I8)</f>
        <v>20</v>
      </c>
      <c r="J9" s="1181"/>
      <c r="K9" s="1182"/>
      <c r="L9" s="1178">
        <f>SUM(L4:L8)</f>
        <v>6</v>
      </c>
      <c r="M9" s="1178"/>
      <c r="N9" s="1178"/>
      <c r="O9" s="1178"/>
      <c r="P9" s="1183"/>
      <c r="Q9" s="4"/>
      <c r="R9" s="5"/>
    </row>
    <row r="10" spans="1:18" ht="30" customHeight="1">
      <c r="A10" s="1620" t="s">
        <v>12</v>
      </c>
      <c r="B10" s="1623" t="s">
        <v>22</v>
      </c>
      <c r="C10" s="1624"/>
      <c r="D10" s="1152" t="s">
        <v>894</v>
      </c>
      <c r="E10" s="1153">
        <v>4</v>
      </c>
      <c r="F10" s="1153">
        <v>14</v>
      </c>
      <c r="G10" s="1154">
        <v>20</v>
      </c>
      <c r="H10" s="1184">
        <v>18</v>
      </c>
      <c r="I10" s="1156">
        <v>5</v>
      </c>
      <c r="J10" s="1157">
        <v>2</v>
      </c>
      <c r="K10" s="1158" t="s">
        <v>1389</v>
      </c>
      <c r="L10" s="1153">
        <v>1</v>
      </c>
      <c r="M10" s="1153">
        <v>8300</v>
      </c>
      <c r="N10" s="1159"/>
      <c r="O10" s="1159"/>
      <c r="P10" s="1160"/>
      <c r="Q10" s="4"/>
      <c r="R10" s="5"/>
    </row>
    <row r="11" spans="1:18" ht="30" customHeight="1">
      <c r="A11" s="1571"/>
      <c r="B11" s="1616" t="s">
        <v>23</v>
      </c>
      <c r="C11" s="1617"/>
      <c r="D11" s="1161" t="s">
        <v>894</v>
      </c>
      <c r="E11" s="1185"/>
      <c r="F11" s="1185">
        <v>10</v>
      </c>
      <c r="G11" s="1186">
        <v>10</v>
      </c>
      <c r="H11" s="1187">
        <v>10</v>
      </c>
      <c r="I11" s="1188">
        <v>2</v>
      </c>
      <c r="J11" s="1189">
        <v>2</v>
      </c>
      <c r="K11" s="1158" t="s">
        <v>1554</v>
      </c>
      <c r="L11" s="1185"/>
      <c r="M11" s="1185">
        <v>5700</v>
      </c>
      <c r="N11" s="1159"/>
      <c r="O11" s="1159"/>
      <c r="P11" s="1160"/>
      <c r="Q11" s="4"/>
      <c r="R11" s="5"/>
    </row>
    <row r="12" spans="1:18" ht="30" customHeight="1">
      <c r="A12" s="1638"/>
      <c r="B12" s="1616" t="s">
        <v>41</v>
      </c>
      <c r="C12" s="1617"/>
      <c r="D12" s="1152" t="s">
        <v>894</v>
      </c>
      <c r="E12" s="1153">
        <v>13</v>
      </c>
      <c r="F12" s="1153"/>
      <c r="G12" s="1154">
        <v>15</v>
      </c>
      <c r="H12" s="1184">
        <v>13</v>
      </c>
      <c r="I12" s="1156">
        <v>5</v>
      </c>
      <c r="J12" s="1157">
        <v>2</v>
      </c>
      <c r="K12" s="1158" t="s">
        <v>1552</v>
      </c>
      <c r="L12" s="1153">
        <v>2</v>
      </c>
      <c r="M12" s="1153"/>
      <c r="N12" s="1159"/>
      <c r="O12" s="1159">
        <v>24000</v>
      </c>
      <c r="P12" s="1160"/>
      <c r="Q12" s="4"/>
      <c r="R12" s="5"/>
    </row>
    <row r="13" spans="1:18" ht="30" customHeight="1">
      <c r="A13" s="1571"/>
      <c r="B13" s="1616" t="s">
        <v>42</v>
      </c>
      <c r="C13" s="1617"/>
      <c r="D13" s="1152" t="s">
        <v>894</v>
      </c>
      <c r="E13" s="1153"/>
      <c r="F13" s="1153">
        <v>10</v>
      </c>
      <c r="G13" s="1154">
        <v>25</v>
      </c>
      <c r="H13" s="1184">
        <v>10</v>
      </c>
      <c r="I13" s="1156">
        <v>4</v>
      </c>
      <c r="J13" s="1157">
        <v>2</v>
      </c>
      <c r="K13" s="1158" t="s">
        <v>1552</v>
      </c>
      <c r="L13" s="1153">
        <v>1</v>
      </c>
      <c r="M13" s="1153">
        <v>6600</v>
      </c>
      <c r="N13" s="1159"/>
      <c r="O13" s="1159"/>
      <c r="P13" s="1160"/>
      <c r="Q13" s="4"/>
      <c r="R13" s="5"/>
    </row>
    <row r="14" spans="1:18" ht="30" customHeight="1">
      <c r="A14" s="1571"/>
      <c r="B14" s="1616" t="s">
        <v>51</v>
      </c>
      <c r="C14" s="1617" t="s">
        <v>24</v>
      </c>
      <c r="D14" s="1152" t="s">
        <v>894</v>
      </c>
      <c r="E14" s="1185">
        <v>10</v>
      </c>
      <c r="F14" s="1185"/>
      <c r="G14" s="1190">
        <v>10</v>
      </c>
      <c r="H14" s="1187">
        <v>10</v>
      </c>
      <c r="I14" s="1188">
        <v>3</v>
      </c>
      <c r="J14" s="1189">
        <v>2</v>
      </c>
      <c r="K14" s="1158" t="s">
        <v>1552</v>
      </c>
      <c r="L14" s="1185">
        <v>2</v>
      </c>
      <c r="M14" s="1185"/>
      <c r="N14" s="1159"/>
      <c r="O14" s="1159">
        <v>35600</v>
      </c>
      <c r="P14" s="1160"/>
      <c r="Q14" s="4"/>
      <c r="R14" s="5"/>
    </row>
    <row r="15" spans="1:18" ht="30" customHeight="1" thickBot="1">
      <c r="A15" s="1571"/>
      <c r="B15" s="1625" t="s">
        <v>52</v>
      </c>
      <c r="C15" s="1626" t="s">
        <v>24</v>
      </c>
      <c r="D15" s="1167" t="s">
        <v>894</v>
      </c>
      <c r="E15" s="1168">
        <v>10</v>
      </c>
      <c r="F15" s="1168"/>
      <c r="G15" s="1169">
        <v>10</v>
      </c>
      <c r="H15" s="1191">
        <v>10</v>
      </c>
      <c r="I15" s="1171">
        <v>3</v>
      </c>
      <c r="J15" s="1172">
        <v>2</v>
      </c>
      <c r="K15" s="1173" t="s">
        <v>1555</v>
      </c>
      <c r="L15" s="1168">
        <v>3</v>
      </c>
      <c r="M15" s="1168"/>
      <c r="N15" s="1175"/>
      <c r="O15" s="1175">
        <v>30000</v>
      </c>
      <c r="P15" s="1176"/>
      <c r="Q15" s="4"/>
      <c r="R15" s="5"/>
    </row>
    <row r="16" spans="1:18" ht="30" customHeight="1" thickBot="1" thickTop="1">
      <c r="A16" s="1572"/>
      <c r="B16" s="1618" t="s">
        <v>20</v>
      </c>
      <c r="C16" s="1619"/>
      <c r="D16" s="1177">
        <f>COUNTIF(D10:D15,"○")</f>
        <v>6</v>
      </c>
      <c r="E16" s="1178">
        <f>SUM(E10:E15)</f>
        <v>37</v>
      </c>
      <c r="F16" s="1178">
        <f>SUM(F10:F15)</f>
        <v>34</v>
      </c>
      <c r="G16" s="1178">
        <f>SUM(G10:G15)</f>
        <v>90</v>
      </c>
      <c r="H16" s="1192">
        <f>SUM(H10:H15)</f>
        <v>71</v>
      </c>
      <c r="I16" s="1180">
        <f>SUM(I10:I15)</f>
        <v>22</v>
      </c>
      <c r="J16" s="1181"/>
      <c r="K16" s="1182"/>
      <c r="L16" s="1178">
        <f>SUM(L10:L15)</f>
        <v>9</v>
      </c>
      <c r="M16" s="1178"/>
      <c r="N16" s="1178"/>
      <c r="O16" s="1178"/>
      <c r="P16" s="1183"/>
      <c r="Q16" s="4"/>
      <c r="R16" s="5"/>
    </row>
    <row r="17" spans="1:18" ht="30" customHeight="1">
      <c r="A17" s="1620" t="s">
        <v>8</v>
      </c>
      <c r="B17" s="1623" t="s">
        <v>25</v>
      </c>
      <c r="C17" s="1624"/>
      <c r="D17" s="1143" t="s">
        <v>894</v>
      </c>
      <c r="E17" s="1185">
        <v>6</v>
      </c>
      <c r="F17" s="1185">
        <v>9</v>
      </c>
      <c r="G17" s="1186">
        <v>15</v>
      </c>
      <c r="H17" s="1187">
        <f aca="true" t="shared" si="1" ref="H17:H25">E17+F17</f>
        <v>15</v>
      </c>
      <c r="I17" s="1188">
        <v>4</v>
      </c>
      <c r="J17" s="1189">
        <v>2</v>
      </c>
      <c r="K17" s="1158" t="s">
        <v>1556</v>
      </c>
      <c r="L17" s="1185">
        <v>3</v>
      </c>
      <c r="M17" s="1185">
        <v>7200</v>
      </c>
      <c r="N17" s="1159"/>
      <c r="O17" s="1159"/>
      <c r="P17" s="1160"/>
      <c r="Q17" s="4"/>
      <c r="R17" s="5"/>
    </row>
    <row r="18" spans="1:18" ht="30" customHeight="1">
      <c r="A18" s="1621"/>
      <c r="B18" s="1616" t="s">
        <v>26</v>
      </c>
      <c r="C18" s="1637"/>
      <c r="D18" s="1152" t="s">
        <v>894</v>
      </c>
      <c r="E18" s="1153">
        <v>6</v>
      </c>
      <c r="F18" s="1153">
        <v>7</v>
      </c>
      <c r="G18" s="1154">
        <v>15</v>
      </c>
      <c r="H18" s="1184">
        <f t="shared" si="1"/>
        <v>13</v>
      </c>
      <c r="I18" s="1156">
        <v>3</v>
      </c>
      <c r="J18" s="1157">
        <v>2</v>
      </c>
      <c r="K18" s="1158" t="s">
        <v>1557</v>
      </c>
      <c r="L18" s="1153">
        <v>2</v>
      </c>
      <c r="M18" s="1153">
        <v>7800</v>
      </c>
      <c r="N18" s="1159"/>
      <c r="O18" s="1159"/>
      <c r="P18" s="1160"/>
      <c r="Q18" s="4"/>
      <c r="R18" s="5"/>
    </row>
    <row r="19" spans="1:18" ht="30" customHeight="1">
      <c r="A19" s="1621"/>
      <c r="B19" s="1616" t="s">
        <v>43</v>
      </c>
      <c r="C19" s="1617"/>
      <c r="D19" s="1152" t="s">
        <v>894</v>
      </c>
      <c r="E19" s="1153">
        <v>3</v>
      </c>
      <c r="F19" s="1153">
        <v>17</v>
      </c>
      <c r="G19" s="1154">
        <v>25</v>
      </c>
      <c r="H19" s="1184">
        <f t="shared" si="1"/>
        <v>20</v>
      </c>
      <c r="I19" s="1156">
        <v>5</v>
      </c>
      <c r="J19" s="1157">
        <v>2</v>
      </c>
      <c r="K19" s="1158" t="s">
        <v>1552</v>
      </c>
      <c r="L19" s="1153">
        <v>2</v>
      </c>
      <c r="M19" s="1153"/>
      <c r="N19" s="1159"/>
      <c r="O19" s="1159">
        <v>19800</v>
      </c>
      <c r="P19" s="1160"/>
      <c r="Q19" s="4"/>
      <c r="R19" s="5"/>
    </row>
    <row r="20" spans="1:18" ht="30" customHeight="1">
      <c r="A20" s="1621"/>
      <c r="B20" s="1616" t="s">
        <v>44</v>
      </c>
      <c r="C20" s="1617"/>
      <c r="D20" s="1152" t="s">
        <v>894</v>
      </c>
      <c r="E20" s="1153">
        <v>9</v>
      </c>
      <c r="F20" s="1153">
        <v>4</v>
      </c>
      <c r="G20" s="1154">
        <v>15</v>
      </c>
      <c r="H20" s="1184">
        <f t="shared" si="1"/>
        <v>13</v>
      </c>
      <c r="I20" s="1156">
        <v>5</v>
      </c>
      <c r="J20" s="1157">
        <v>2</v>
      </c>
      <c r="K20" s="1158" t="s">
        <v>1558</v>
      </c>
      <c r="L20" s="1153">
        <v>3</v>
      </c>
      <c r="M20" s="1153"/>
      <c r="N20" s="1159"/>
      <c r="O20" s="1159">
        <v>16900</v>
      </c>
      <c r="P20" s="1160"/>
      <c r="Q20" s="4"/>
      <c r="R20" s="5"/>
    </row>
    <row r="21" spans="1:18" ht="30" customHeight="1">
      <c r="A21" s="1621"/>
      <c r="B21" s="1616" t="s">
        <v>53</v>
      </c>
      <c r="C21" s="1617"/>
      <c r="D21" s="1152" t="s">
        <v>894</v>
      </c>
      <c r="E21" s="1153">
        <v>2</v>
      </c>
      <c r="F21" s="1153">
        <v>8</v>
      </c>
      <c r="G21" s="1154">
        <v>10</v>
      </c>
      <c r="H21" s="1184">
        <f t="shared" si="1"/>
        <v>10</v>
      </c>
      <c r="I21" s="1156">
        <v>3</v>
      </c>
      <c r="J21" s="1157">
        <v>2</v>
      </c>
      <c r="K21" s="1158" t="s">
        <v>1558</v>
      </c>
      <c r="L21" s="1153">
        <v>3</v>
      </c>
      <c r="M21" s="1153"/>
      <c r="N21" s="1159"/>
      <c r="O21" s="1159">
        <v>20000</v>
      </c>
      <c r="P21" s="1160"/>
      <c r="Q21" s="4"/>
      <c r="R21" s="5"/>
    </row>
    <row r="22" spans="1:18" ht="30" customHeight="1">
      <c r="A22" s="1621"/>
      <c r="B22" s="1623" t="s">
        <v>27</v>
      </c>
      <c r="C22" s="1624"/>
      <c r="D22" s="1152" t="s">
        <v>894</v>
      </c>
      <c r="E22" s="1153">
        <v>11</v>
      </c>
      <c r="F22" s="1153">
        <v>6</v>
      </c>
      <c r="G22" s="1154">
        <v>20</v>
      </c>
      <c r="H22" s="1184">
        <f t="shared" si="1"/>
        <v>17</v>
      </c>
      <c r="I22" s="1156">
        <v>6</v>
      </c>
      <c r="J22" s="1157">
        <v>2</v>
      </c>
      <c r="K22" s="1158" t="s">
        <v>1552</v>
      </c>
      <c r="L22" s="1153">
        <v>2</v>
      </c>
      <c r="M22" s="1153"/>
      <c r="N22" s="1159"/>
      <c r="O22" s="1159">
        <v>15000</v>
      </c>
      <c r="P22" s="1160"/>
      <c r="Q22" s="4"/>
      <c r="R22" s="5"/>
    </row>
    <row r="23" spans="1:18" ht="30" customHeight="1">
      <c r="A23" s="1621"/>
      <c r="B23" s="1616" t="s">
        <v>54</v>
      </c>
      <c r="C23" s="1617"/>
      <c r="D23" s="1152" t="s">
        <v>894</v>
      </c>
      <c r="E23" s="1153"/>
      <c r="F23" s="1153">
        <v>8</v>
      </c>
      <c r="G23" s="1154">
        <v>10</v>
      </c>
      <c r="H23" s="1184">
        <f t="shared" si="1"/>
        <v>8</v>
      </c>
      <c r="I23" s="1156">
        <v>0</v>
      </c>
      <c r="J23" s="1157">
        <v>2</v>
      </c>
      <c r="K23" s="1158" t="s">
        <v>1558</v>
      </c>
      <c r="L23" s="1162"/>
      <c r="M23" s="1153"/>
      <c r="N23" s="1159"/>
      <c r="O23" s="1159">
        <v>6600</v>
      </c>
      <c r="P23" s="1160"/>
      <c r="Q23" s="4"/>
      <c r="R23" s="5"/>
    </row>
    <row r="24" spans="1:18" ht="30" customHeight="1">
      <c r="A24" s="1621"/>
      <c r="B24" s="1616" t="s">
        <v>45</v>
      </c>
      <c r="C24" s="1617"/>
      <c r="D24" s="1152" t="s">
        <v>894</v>
      </c>
      <c r="E24" s="1153">
        <v>10</v>
      </c>
      <c r="F24" s="1153"/>
      <c r="G24" s="1154">
        <v>10</v>
      </c>
      <c r="H24" s="1184">
        <f t="shared" si="1"/>
        <v>10</v>
      </c>
      <c r="I24" s="1156">
        <v>3</v>
      </c>
      <c r="J24" s="1157">
        <v>2</v>
      </c>
      <c r="K24" s="1158" t="s">
        <v>1558</v>
      </c>
      <c r="L24" s="1153">
        <v>2</v>
      </c>
      <c r="M24" s="1153"/>
      <c r="N24" s="1159"/>
      <c r="O24" s="1159">
        <v>15000</v>
      </c>
      <c r="P24" s="1160"/>
      <c r="Q24" s="4"/>
      <c r="R24" s="5"/>
    </row>
    <row r="25" spans="1:18" ht="30" customHeight="1" thickBot="1">
      <c r="A25" s="1621"/>
      <c r="B25" s="1625" t="s">
        <v>46</v>
      </c>
      <c r="C25" s="1626"/>
      <c r="D25" s="1167" t="s">
        <v>894</v>
      </c>
      <c r="E25" s="1193">
        <v>2</v>
      </c>
      <c r="F25" s="1193">
        <v>8</v>
      </c>
      <c r="G25" s="1194">
        <v>10</v>
      </c>
      <c r="H25" s="1195">
        <f t="shared" si="1"/>
        <v>10</v>
      </c>
      <c r="I25" s="1196">
        <v>4</v>
      </c>
      <c r="J25" s="1197">
        <v>2</v>
      </c>
      <c r="K25" s="1173" t="s">
        <v>1552</v>
      </c>
      <c r="L25" s="1193">
        <v>1</v>
      </c>
      <c r="M25" s="1193">
        <v>7000</v>
      </c>
      <c r="N25" s="1175"/>
      <c r="O25" s="1175"/>
      <c r="P25" s="1176"/>
      <c r="Q25" s="4"/>
      <c r="R25" s="5"/>
    </row>
    <row r="26" spans="1:18" ht="30" customHeight="1" thickBot="1" thickTop="1">
      <c r="A26" s="1622"/>
      <c r="B26" s="1627" t="s">
        <v>20</v>
      </c>
      <c r="C26" s="1628"/>
      <c r="D26" s="938">
        <f>COUNTIF(D17:D25,"○")</f>
        <v>9</v>
      </c>
      <c r="E26" s="939">
        <f>SUM(E17:E25)</f>
        <v>49</v>
      </c>
      <c r="F26" s="939">
        <f>SUM(F17:F25)</f>
        <v>67</v>
      </c>
      <c r="G26" s="939">
        <f>SUM(G17:G25)</f>
        <v>130</v>
      </c>
      <c r="H26" s="940">
        <f>SUM(H17:H25)</f>
        <v>116</v>
      </c>
      <c r="I26" s="941">
        <f>SUM(I17:I25)</f>
        <v>33</v>
      </c>
      <c r="J26" s="942"/>
      <c r="K26" s="943"/>
      <c r="L26" s="939">
        <f>SUM(L17:L25)</f>
        <v>18</v>
      </c>
      <c r="M26" s="939"/>
      <c r="N26" s="939"/>
      <c r="O26" s="939"/>
      <c r="P26" s="944"/>
      <c r="Q26" s="4"/>
      <c r="R26" s="5"/>
    </row>
    <row r="27" spans="2:17" ht="13.5" customHeight="1">
      <c r="B27" s="143"/>
      <c r="C27" s="143"/>
      <c r="D27" s="16" t="s">
        <v>6</v>
      </c>
      <c r="E27" s="143"/>
      <c r="F27" s="143"/>
      <c r="G27" s="143"/>
      <c r="H27" s="143"/>
      <c r="I27" s="143"/>
      <c r="J27" s="143"/>
      <c r="K27" s="143"/>
      <c r="L27" s="143"/>
      <c r="M27" s="143"/>
      <c r="N27" s="143"/>
      <c r="O27" s="143"/>
      <c r="P27" s="143"/>
      <c r="Q27" s="2"/>
    </row>
    <row r="28" ht="12.75" customHeight="1" thickBot="1">
      <c r="B28" s="11"/>
    </row>
  </sheetData>
  <sheetProtection/>
  <mergeCells count="37">
    <mergeCell ref="A1:C2"/>
    <mergeCell ref="P1:P2"/>
    <mergeCell ref="M1:O1"/>
    <mergeCell ref="B4:C4"/>
    <mergeCell ref="B5:C5"/>
    <mergeCell ref="J1:J2"/>
    <mergeCell ref="L1:L2"/>
    <mergeCell ref="K1:K2"/>
    <mergeCell ref="E1:F1"/>
    <mergeCell ref="D1:D2"/>
    <mergeCell ref="A3:C3"/>
    <mergeCell ref="G1:I1"/>
    <mergeCell ref="H2:I2"/>
    <mergeCell ref="B17:C17"/>
    <mergeCell ref="B18:C18"/>
    <mergeCell ref="B7:C7"/>
    <mergeCell ref="B8:C8"/>
    <mergeCell ref="B9:C9"/>
    <mergeCell ref="B6:C6"/>
    <mergeCell ref="A10:A16"/>
    <mergeCell ref="B20:C20"/>
    <mergeCell ref="B10:C10"/>
    <mergeCell ref="B11:C11"/>
    <mergeCell ref="B12:C12"/>
    <mergeCell ref="B13:C13"/>
    <mergeCell ref="B14:C14"/>
    <mergeCell ref="B15:C15"/>
    <mergeCell ref="B21:C21"/>
    <mergeCell ref="B16:C16"/>
    <mergeCell ref="A4:A9"/>
    <mergeCell ref="A17:A26"/>
    <mergeCell ref="B22:C22"/>
    <mergeCell ref="B23:C23"/>
    <mergeCell ref="B24:C24"/>
    <mergeCell ref="B25:C25"/>
    <mergeCell ref="B26:C26"/>
    <mergeCell ref="B19:C19"/>
  </mergeCells>
  <printOptions/>
  <pageMargins left="0.7086614173228347" right="0.1968503937007874" top="1.062992125984252" bottom="0.1968503937007874" header="0.7874015748031497" footer="0.3937007874015748"/>
  <pageSetup blackAndWhite="1" firstPageNumber="6" useFirstPageNumber="1" horizontalDpi="600" verticalDpi="600" orientation="portrait" pageOrder="overThenDown" paperSize="9" scale="92" r:id="rId1"/>
  <headerFooter scaleWithDoc="0" alignWithMargins="0">
    <oddHeader>&amp;L&amp;"ＭＳ Ｐゴシック,太字"３　市町社会教育委員</oddHeader>
    <oddFooter>&amp;C&amp;12&amp;P</oddFooter>
  </headerFooter>
  <ignoredErrors>
    <ignoredError sqref="D3 E16:I16 H26:I26 F3:I3" unlockedFormula="1"/>
    <ignoredError sqref="E26:F26" formula="1"/>
  </ignoredErrors>
</worksheet>
</file>

<file path=xl/worksheets/sheet6.xml><?xml version="1.0" encoding="utf-8"?>
<worksheet xmlns="http://schemas.openxmlformats.org/spreadsheetml/2006/main" xmlns:r="http://schemas.openxmlformats.org/officeDocument/2006/relationships">
  <dimension ref="A1:R178"/>
  <sheetViews>
    <sheetView showZeros="0" view="pageBreakPreview" zoomScale="130" zoomScaleNormal="130" zoomScaleSheetLayoutView="130" zoomScalePageLayoutView="0" workbookViewId="0" topLeftCell="A1">
      <pane ySplit="3" topLeftCell="A4" activePane="bottomLeft" state="frozen"/>
      <selection pane="topLeft" activeCell="K13" sqref="K13"/>
      <selection pane="bottomLeft" activeCell="K13" sqref="K13"/>
    </sheetView>
  </sheetViews>
  <sheetFormatPr defaultColWidth="9.00390625" defaultRowHeight="13.5"/>
  <cols>
    <col min="1" max="1" width="3.125" style="42" customWidth="1"/>
    <col min="2" max="2" width="2.875" style="42" customWidth="1"/>
    <col min="3" max="5" width="4.125" style="42" customWidth="1"/>
    <col min="6" max="6" width="13.25390625" style="42" customWidth="1"/>
    <col min="7" max="8" width="4.125" style="42" customWidth="1"/>
    <col min="9" max="9" width="10.625" style="42" customWidth="1"/>
    <col min="10" max="11" width="4.125" style="42" customWidth="1"/>
    <col min="12" max="12" width="10.625" style="42" customWidth="1"/>
    <col min="13" max="15" width="4.125" style="42" customWidth="1"/>
    <col min="16" max="16" width="4.50390625" style="42" customWidth="1"/>
    <col min="17" max="17" width="4.375" style="42" customWidth="1"/>
    <col min="18" max="18" width="6.00390625" style="42" customWidth="1"/>
    <col min="19" max="16384" width="9.00390625" style="42" customWidth="1"/>
  </cols>
  <sheetData>
    <row r="1" spans="1:18" ht="14.25" thickBot="1">
      <c r="A1" s="1903" t="s">
        <v>1390</v>
      </c>
      <c r="B1" s="1903"/>
      <c r="C1" s="1903"/>
      <c r="D1" s="1903"/>
      <c r="E1" s="1903"/>
      <c r="F1" s="1903"/>
      <c r="G1" s="1903"/>
      <c r="H1" s="1903"/>
      <c r="I1" s="1903"/>
      <c r="J1" s="1903"/>
      <c r="K1" s="1903"/>
      <c r="L1" s="1903"/>
      <c r="M1" s="1903"/>
      <c r="N1" s="1903"/>
      <c r="O1" s="1903"/>
      <c r="P1" s="1903"/>
      <c r="Q1" s="1903"/>
      <c r="R1" s="1903"/>
    </row>
    <row r="2" spans="1:18" ht="37.5" customHeight="1">
      <c r="A2" s="1904" t="s">
        <v>745</v>
      </c>
      <c r="B2" s="1905"/>
      <c r="C2" s="1908" t="s">
        <v>74</v>
      </c>
      <c r="D2" s="1909"/>
      <c r="E2" s="1910"/>
      <c r="F2" s="1911" t="s">
        <v>75</v>
      </c>
      <c r="G2" s="1888"/>
      <c r="H2" s="1912"/>
      <c r="I2" s="1911" t="s">
        <v>76</v>
      </c>
      <c r="J2" s="1888"/>
      <c r="K2" s="1912"/>
      <c r="L2" s="1911" t="s">
        <v>77</v>
      </c>
      <c r="M2" s="1888"/>
      <c r="N2" s="1913"/>
      <c r="O2" s="1887" t="s">
        <v>78</v>
      </c>
      <c r="P2" s="1888"/>
      <c r="Q2" s="1888"/>
      <c r="R2" s="1889"/>
    </row>
    <row r="3" spans="1:18" ht="37.5" customHeight="1" thickBot="1">
      <c r="A3" s="1906"/>
      <c r="B3" s="1907"/>
      <c r="C3" s="253" t="s">
        <v>79</v>
      </c>
      <c r="D3" s="254" t="s">
        <v>80</v>
      </c>
      <c r="E3" s="254" t="s">
        <v>81</v>
      </c>
      <c r="F3" s="255" t="s">
        <v>82</v>
      </c>
      <c r="G3" s="255" t="s">
        <v>83</v>
      </c>
      <c r="H3" s="255" t="s">
        <v>84</v>
      </c>
      <c r="I3" s="256" t="s">
        <v>82</v>
      </c>
      <c r="J3" s="256" t="s">
        <v>85</v>
      </c>
      <c r="K3" s="257" t="s">
        <v>86</v>
      </c>
      <c r="L3" s="256" t="s">
        <v>87</v>
      </c>
      <c r="M3" s="256" t="s">
        <v>83</v>
      </c>
      <c r="N3" s="258" t="s">
        <v>88</v>
      </c>
      <c r="O3" s="259" t="s">
        <v>89</v>
      </c>
      <c r="P3" s="260" t="s">
        <v>90</v>
      </c>
      <c r="Q3" s="260" t="s">
        <v>55</v>
      </c>
      <c r="R3" s="261" t="s">
        <v>91</v>
      </c>
    </row>
    <row r="4" spans="1:18" ht="49.5" customHeight="1">
      <c r="A4" s="1752" t="s">
        <v>92</v>
      </c>
      <c r="B4" s="1900" t="s">
        <v>93</v>
      </c>
      <c r="C4" s="1819" t="s">
        <v>754</v>
      </c>
      <c r="D4" s="1820"/>
      <c r="E4" s="1821"/>
      <c r="F4" s="1816" t="s">
        <v>1449</v>
      </c>
      <c r="G4" s="1822" t="s">
        <v>1450</v>
      </c>
      <c r="H4" s="1822" t="s">
        <v>1451</v>
      </c>
      <c r="I4" s="1336" t="s">
        <v>94</v>
      </c>
      <c r="J4" s="1337">
        <v>30</v>
      </c>
      <c r="K4" s="1337">
        <v>65</v>
      </c>
      <c r="L4" s="1816" t="s">
        <v>1452</v>
      </c>
      <c r="M4" s="1822" t="s">
        <v>1453</v>
      </c>
      <c r="N4" s="1895" t="s">
        <v>1454</v>
      </c>
      <c r="O4" s="1813"/>
      <c r="P4" s="1890">
        <v>720</v>
      </c>
      <c r="Q4" s="1890">
        <v>2109</v>
      </c>
      <c r="R4" s="1812">
        <f>SUM(P4:Q4)</f>
        <v>2829</v>
      </c>
    </row>
    <row r="5" spans="1:18" ht="49.5" customHeight="1">
      <c r="A5" s="1753"/>
      <c r="B5" s="1882"/>
      <c r="C5" s="1734"/>
      <c r="D5" s="1735"/>
      <c r="E5" s="1736"/>
      <c r="F5" s="1762"/>
      <c r="G5" s="1823"/>
      <c r="H5" s="1823"/>
      <c r="I5" s="1338" t="s">
        <v>95</v>
      </c>
      <c r="J5" s="1339"/>
      <c r="K5" s="1339"/>
      <c r="L5" s="1762"/>
      <c r="M5" s="1823"/>
      <c r="N5" s="1896"/>
      <c r="O5" s="1746"/>
      <c r="P5" s="1891"/>
      <c r="Q5" s="1891"/>
      <c r="R5" s="1898"/>
    </row>
    <row r="6" spans="1:18" ht="49.5" customHeight="1">
      <c r="A6" s="1753"/>
      <c r="B6" s="1882"/>
      <c r="C6" s="1737"/>
      <c r="D6" s="1738"/>
      <c r="E6" s="1739"/>
      <c r="F6" s="1893"/>
      <c r="G6" s="1894"/>
      <c r="H6" s="1894"/>
      <c r="I6" s="1340" t="s">
        <v>1303</v>
      </c>
      <c r="J6" s="1341">
        <v>1</v>
      </c>
      <c r="K6" s="1341">
        <v>2</v>
      </c>
      <c r="L6" s="1893"/>
      <c r="M6" s="1894"/>
      <c r="N6" s="1897"/>
      <c r="O6" s="1746"/>
      <c r="P6" s="1891"/>
      <c r="Q6" s="1891"/>
      <c r="R6" s="1898"/>
    </row>
    <row r="7" spans="1:18" ht="21.75" customHeight="1">
      <c r="A7" s="1753"/>
      <c r="B7" s="1883"/>
      <c r="C7" s="1342">
        <v>113</v>
      </c>
      <c r="D7" s="1343">
        <v>229</v>
      </c>
      <c r="E7" s="1343"/>
      <c r="F7" s="1344" t="s">
        <v>96</v>
      </c>
      <c r="G7" s="1345">
        <v>149</v>
      </c>
      <c r="H7" s="1346">
        <v>603</v>
      </c>
      <c r="I7" s="1344" t="s">
        <v>96</v>
      </c>
      <c r="J7" s="1347">
        <f>SUM(J4:J6)</f>
        <v>31</v>
      </c>
      <c r="K7" s="1347">
        <f>SUM(K4:K6)</f>
        <v>67</v>
      </c>
      <c r="L7" s="1344" t="s">
        <v>96</v>
      </c>
      <c r="M7" s="1348">
        <v>26</v>
      </c>
      <c r="N7" s="1349">
        <v>333</v>
      </c>
      <c r="O7" s="1747"/>
      <c r="P7" s="1892"/>
      <c r="Q7" s="1892"/>
      <c r="R7" s="1899"/>
    </row>
    <row r="8" spans="1:18" ht="10.5" customHeight="1">
      <c r="A8" s="1753"/>
      <c r="B8" s="1881" t="s">
        <v>97</v>
      </c>
      <c r="C8" s="1697"/>
      <c r="D8" s="1698"/>
      <c r="E8" s="1699"/>
      <c r="F8" s="1728"/>
      <c r="G8" s="1851"/>
      <c r="H8" s="1851"/>
      <c r="I8" s="1350" t="s">
        <v>94</v>
      </c>
      <c r="J8" s="1351"/>
      <c r="K8" s="1351"/>
      <c r="L8" s="1658"/>
      <c r="M8" s="1851"/>
      <c r="N8" s="1884"/>
      <c r="O8" s="1796"/>
      <c r="P8" s="1791"/>
      <c r="Q8" s="1791"/>
      <c r="R8" s="1794"/>
    </row>
    <row r="9" spans="1:18" ht="21" customHeight="1">
      <c r="A9" s="1753"/>
      <c r="B9" s="1882"/>
      <c r="C9" s="1700"/>
      <c r="D9" s="1701"/>
      <c r="E9" s="1702"/>
      <c r="F9" s="1729"/>
      <c r="G9" s="1852"/>
      <c r="H9" s="1852"/>
      <c r="I9" s="1338" t="s">
        <v>98</v>
      </c>
      <c r="J9" s="1339"/>
      <c r="K9" s="1339"/>
      <c r="L9" s="1659"/>
      <c r="M9" s="1852"/>
      <c r="N9" s="1885"/>
      <c r="O9" s="1797"/>
      <c r="P9" s="1740"/>
      <c r="Q9" s="1740"/>
      <c r="R9" s="1742"/>
    </row>
    <row r="10" spans="1:18" ht="10.5" customHeight="1">
      <c r="A10" s="1753"/>
      <c r="B10" s="1882"/>
      <c r="C10" s="1703"/>
      <c r="D10" s="1704"/>
      <c r="E10" s="1705"/>
      <c r="F10" s="1729"/>
      <c r="G10" s="1852"/>
      <c r="H10" s="1852"/>
      <c r="I10" s="1340" t="s">
        <v>652</v>
      </c>
      <c r="J10" s="1341"/>
      <c r="K10" s="1341"/>
      <c r="L10" s="1659"/>
      <c r="M10" s="1852"/>
      <c r="N10" s="1885"/>
      <c r="O10" s="1797"/>
      <c r="P10" s="1740"/>
      <c r="Q10" s="1740"/>
      <c r="R10" s="1742"/>
    </row>
    <row r="11" spans="1:18" ht="10.5" customHeight="1">
      <c r="A11" s="1753"/>
      <c r="B11" s="1883"/>
      <c r="C11" s="1202"/>
      <c r="D11" s="1352"/>
      <c r="E11" s="1352"/>
      <c r="F11" s="1730"/>
      <c r="G11" s="1876"/>
      <c r="H11" s="1876"/>
      <c r="I11" s="1344" t="s">
        <v>99</v>
      </c>
      <c r="J11" s="1347"/>
      <c r="K11" s="1347"/>
      <c r="L11" s="1706"/>
      <c r="M11" s="1876"/>
      <c r="N11" s="1886"/>
      <c r="O11" s="1798"/>
      <c r="P11" s="1792"/>
      <c r="Q11" s="1792"/>
      <c r="R11" s="1795"/>
    </row>
    <row r="12" spans="1:18" ht="19.5" customHeight="1">
      <c r="A12" s="1753"/>
      <c r="B12" s="1674" t="s">
        <v>39</v>
      </c>
      <c r="C12" s="1731" t="s">
        <v>755</v>
      </c>
      <c r="D12" s="1732"/>
      <c r="E12" s="1733"/>
      <c r="F12" s="1824" t="s">
        <v>1487</v>
      </c>
      <c r="G12" s="1689" t="s">
        <v>1488</v>
      </c>
      <c r="H12" s="1827" t="s">
        <v>1489</v>
      </c>
      <c r="I12" s="1350" t="s">
        <v>94</v>
      </c>
      <c r="J12" s="1353"/>
      <c r="K12" s="1353"/>
      <c r="L12" s="1761" t="s">
        <v>1328</v>
      </c>
      <c r="M12" s="1689">
        <v>14</v>
      </c>
      <c r="N12" s="1877">
        <v>321</v>
      </c>
      <c r="O12" s="1880"/>
      <c r="P12" s="1810"/>
      <c r="Q12" s="1810"/>
      <c r="R12" s="1811">
        <f>SUM(O12:Q15)</f>
        <v>0</v>
      </c>
    </row>
    <row r="13" spans="1:18" ht="19.5" customHeight="1">
      <c r="A13" s="1753"/>
      <c r="B13" s="1675"/>
      <c r="C13" s="1734"/>
      <c r="D13" s="1735"/>
      <c r="E13" s="1736"/>
      <c r="F13" s="1825"/>
      <c r="G13" s="1690"/>
      <c r="H13" s="1828"/>
      <c r="I13" s="1338" t="s">
        <v>98</v>
      </c>
      <c r="J13" s="1354"/>
      <c r="K13" s="1354"/>
      <c r="L13" s="1762"/>
      <c r="M13" s="1690"/>
      <c r="N13" s="1878"/>
      <c r="O13" s="1880"/>
      <c r="P13" s="1810"/>
      <c r="Q13" s="1810"/>
      <c r="R13" s="1811"/>
    </row>
    <row r="14" spans="1:18" ht="19.5" customHeight="1">
      <c r="A14" s="1753"/>
      <c r="B14" s="1675"/>
      <c r="C14" s="1737"/>
      <c r="D14" s="1738"/>
      <c r="E14" s="1739"/>
      <c r="F14" s="1826"/>
      <c r="G14" s="1690"/>
      <c r="H14" s="1828"/>
      <c r="I14" s="1340" t="s">
        <v>551</v>
      </c>
      <c r="J14" s="1341">
        <v>172</v>
      </c>
      <c r="K14" s="1341"/>
      <c r="L14" s="1762"/>
      <c r="M14" s="1691"/>
      <c r="N14" s="1879"/>
      <c r="O14" s="1880"/>
      <c r="P14" s="1810"/>
      <c r="Q14" s="1810"/>
      <c r="R14" s="1811"/>
    </row>
    <row r="15" spans="1:18" ht="18.75" customHeight="1">
      <c r="A15" s="1753"/>
      <c r="B15" s="1675"/>
      <c r="C15" s="1355">
        <v>183</v>
      </c>
      <c r="D15" s="1356">
        <v>209</v>
      </c>
      <c r="E15" s="1356">
        <v>15</v>
      </c>
      <c r="F15" s="1344" t="s">
        <v>96</v>
      </c>
      <c r="G15" s="1347">
        <v>10</v>
      </c>
      <c r="H15" s="1357">
        <v>122</v>
      </c>
      <c r="I15" s="1358" t="s">
        <v>99</v>
      </c>
      <c r="J15" s="1359">
        <f>SUM(J12:J14)</f>
        <v>172</v>
      </c>
      <c r="K15" s="1360">
        <f>SUM(K12:K14)</f>
        <v>0</v>
      </c>
      <c r="L15" s="1344" t="s">
        <v>96</v>
      </c>
      <c r="M15" s="1348">
        <v>14</v>
      </c>
      <c r="N15" s="1361">
        <v>321</v>
      </c>
      <c r="O15" s="1880"/>
      <c r="P15" s="1810"/>
      <c r="Q15" s="1810"/>
      <c r="R15" s="1811"/>
    </row>
    <row r="16" spans="1:18" ht="10.5" customHeight="1">
      <c r="A16" s="1753"/>
      <c r="B16" s="1674" t="s">
        <v>100</v>
      </c>
      <c r="C16" s="1677"/>
      <c r="D16" s="1678"/>
      <c r="E16" s="1679"/>
      <c r="F16" s="1728"/>
      <c r="G16" s="1851"/>
      <c r="H16" s="1851"/>
      <c r="I16" s="1350" t="s">
        <v>94</v>
      </c>
      <c r="J16" s="1351"/>
      <c r="K16" s="1351"/>
      <c r="L16" s="1658"/>
      <c r="M16" s="1658"/>
      <c r="N16" s="1661"/>
      <c r="O16" s="1664"/>
      <c r="P16" s="1791"/>
      <c r="Q16" s="1791"/>
      <c r="R16" s="1794"/>
    </row>
    <row r="17" spans="1:18" ht="18.75" customHeight="1">
      <c r="A17" s="1753"/>
      <c r="B17" s="1675"/>
      <c r="C17" s="1680"/>
      <c r="D17" s="1681"/>
      <c r="E17" s="1682"/>
      <c r="F17" s="1729"/>
      <c r="G17" s="1852"/>
      <c r="H17" s="1852"/>
      <c r="I17" s="1362" t="s">
        <v>98</v>
      </c>
      <c r="J17" s="1339"/>
      <c r="K17" s="1339"/>
      <c r="L17" s="1659"/>
      <c r="M17" s="1659"/>
      <c r="N17" s="1662"/>
      <c r="O17" s="1665"/>
      <c r="P17" s="1740"/>
      <c r="Q17" s="1740"/>
      <c r="R17" s="1742"/>
    </row>
    <row r="18" spans="1:18" ht="10.5" customHeight="1">
      <c r="A18" s="1753"/>
      <c r="B18" s="1675"/>
      <c r="C18" s="1683"/>
      <c r="D18" s="1684"/>
      <c r="E18" s="1685"/>
      <c r="F18" s="1729"/>
      <c r="G18" s="1852"/>
      <c r="H18" s="1852"/>
      <c r="I18" s="1340" t="s">
        <v>652</v>
      </c>
      <c r="J18" s="1363"/>
      <c r="K18" s="1363"/>
      <c r="L18" s="1659"/>
      <c r="M18" s="1659"/>
      <c r="N18" s="1662"/>
      <c r="O18" s="1665"/>
      <c r="P18" s="1740"/>
      <c r="Q18" s="1740"/>
      <c r="R18" s="1742"/>
    </row>
    <row r="19" spans="1:18" ht="10.5" customHeight="1">
      <c r="A19" s="1753"/>
      <c r="B19" s="1696"/>
      <c r="C19" s="1202"/>
      <c r="D19" s="1352"/>
      <c r="E19" s="1352"/>
      <c r="F19" s="1730"/>
      <c r="G19" s="1876"/>
      <c r="H19" s="1876"/>
      <c r="I19" s="1344" t="s">
        <v>99</v>
      </c>
      <c r="J19" s="1364"/>
      <c r="K19" s="1364"/>
      <c r="L19" s="1706"/>
      <c r="M19" s="1706"/>
      <c r="N19" s="1721"/>
      <c r="O19" s="1743"/>
      <c r="P19" s="1792"/>
      <c r="Q19" s="1792"/>
      <c r="R19" s="1795"/>
    </row>
    <row r="20" spans="1:18" ht="10.5" customHeight="1">
      <c r="A20" s="1753"/>
      <c r="B20" s="1674" t="s">
        <v>101</v>
      </c>
      <c r="C20" s="1697"/>
      <c r="D20" s="1698"/>
      <c r="E20" s="1699"/>
      <c r="F20" s="1658"/>
      <c r="G20" s="1658"/>
      <c r="H20" s="1658"/>
      <c r="I20" s="1350" t="s">
        <v>94</v>
      </c>
      <c r="J20" s="1365"/>
      <c r="K20" s="1365"/>
      <c r="L20" s="1658"/>
      <c r="M20" s="1658"/>
      <c r="N20" s="1661"/>
      <c r="O20" s="1868"/>
      <c r="P20" s="1791"/>
      <c r="Q20" s="1791"/>
      <c r="R20" s="1794"/>
    </row>
    <row r="21" spans="1:18" ht="18.75" customHeight="1">
      <c r="A21" s="1753"/>
      <c r="B21" s="1675"/>
      <c r="C21" s="1700"/>
      <c r="D21" s="1701"/>
      <c r="E21" s="1702"/>
      <c r="F21" s="1659"/>
      <c r="G21" s="1659"/>
      <c r="H21" s="1659"/>
      <c r="I21" s="1338" t="s">
        <v>98</v>
      </c>
      <c r="J21" s="1354"/>
      <c r="K21" s="1354"/>
      <c r="L21" s="1659"/>
      <c r="M21" s="1659"/>
      <c r="N21" s="1662"/>
      <c r="O21" s="1868"/>
      <c r="P21" s="1740"/>
      <c r="Q21" s="1740"/>
      <c r="R21" s="1742"/>
    </row>
    <row r="22" spans="1:18" ht="10.5" customHeight="1">
      <c r="A22" s="1753"/>
      <c r="B22" s="1675"/>
      <c r="C22" s="1703"/>
      <c r="D22" s="1704"/>
      <c r="E22" s="1705"/>
      <c r="F22" s="1659"/>
      <c r="G22" s="1659"/>
      <c r="H22" s="1659"/>
      <c r="I22" s="1366" t="s">
        <v>652</v>
      </c>
      <c r="J22" s="1363"/>
      <c r="K22" s="1363"/>
      <c r="L22" s="1659"/>
      <c r="M22" s="1659"/>
      <c r="N22" s="1662"/>
      <c r="O22" s="1868"/>
      <c r="P22" s="1740"/>
      <c r="Q22" s="1740"/>
      <c r="R22" s="1742"/>
    </row>
    <row r="23" spans="1:18" ht="10.5" customHeight="1" thickBot="1">
      <c r="A23" s="1754"/>
      <c r="B23" s="1676"/>
      <c r="C23" s="1367"/>
      <c r="D23" s="1368"/>
      <c r="E23" s="1368"/>
      <c r="F23" s="1660"/>
      <c r="G23" s="1660"/>
      <c r="H23" s="1660"/>
      <c r="I23" s="1369" t="s">
        <v>99</v>
      </c>
      <c r="J23" s="1370"/>
      <c r="K23" s="1370"/>
      <c r="L23" s="1660"/>
      <c r="M23" s="1660"/>
      <c r="N23" s="1663"/>
      <c r="O23" s="1869"/>
      <c r="P23" s="1870"/>
      <c r="Q23" s="1870"/>
      <c r="R23" s="1871"/>
    </row>
    <row r="24" spans="1:18" ht="10.5" customHeight="1">
      <c r="A24" s="1752" t="s">
        <v>102</v>
      </c>
      <c r="B24" s="1803" t="s">
        <v>103</v>
      </c>
      <c r="C24" s="1804"/>
      <c r="D24" s="1805"/>
      <c r="E24" s="1806"/>
      <c r="F24" s="1729"/>
      <c r="G24" s="1749"/>
      <c r="H24" s="1749"/>
      <c r="I24" s="1350" t="s">
        <v>94</v>
      </c>
      <c r="J24" s="1353"/>
      <c r="K24" s="1353"/>
      <c r="L24" s="1873"/>
      <c r="M24" s="1749"/>
      <c r="N24" s="1750"/>
      <c r="O24" s="1665"/>
      <c r="P24" s="1740"/>
      <c r="Q24" s="1741"/>
      <c r="R24" s="1742"/>
    </row>
    <row r="25" spans="1:18" ht="21" customHeight="1">
      <c r="A25" s="1753"/>
      <c r="B25" s="1675"/>
      <c r="C25" s="1680"/>
      <c r="D25" s="1681"/>
      <c r="E25" s="1682"/>
      <c r="F25" s="1729"/>
      <c r="G25" s="1659"/>
      <c r="H25" s="1659"/>
      <c r="I25" s="1338" t="s">
        <v>98</v>
      </c>
      <c r="J25" s="1354"/>
      <c r="K25" s="1354"/>
      <c r="L25" s="1874"/>
      <c r="M25" s="1659"/>
      <c r="N25" s="1662"/>
      <c r="O25" s="1665"/>
      <c r="P25" s="1740"/>
      <c r="Q25" s="1740"/>
      <c r="R25" s="1742"/>
    </row>
    <row r="26" spans="1:18" ht="10.5" customHeight="1">
      <c r="A26" s="1753"/>
      <c r="B26" s="1675"/>
      <c r="C26" s="1683"/>
      <c r="D26" s="1684"/>
      <c r="E26" s="1685"/>
      <c r="F26" s="1729"/>
      <c r="G26" s="1659"/>
      <c r="H26" s="1659"/>
      <c r="I26" s="1340" t="s">
        <v>652</v>
      </c>
      <c r="J26" s="1363"/>
      <c r="K26" s="1363"/>
      <c r="L26" s="1874"/>
      <c r="M26" s="1659"/>
      <c r="N26" s="1662"/>
      <c r="O26" s="1665"/>
      <c r="P26" s="1740"/>
      <c r="Q26" s="1740"/>
      <c r="R26" s="1742"/>
    </row>
    <row r="27" spans="1:18" ht="10.5" customHeight="1">
      <c r="A27" s="1753"/>
      <c r="B27" s="1696"/>
      <c r="C27" s="1202"/>
      <c r="D27" s="1352"/>
      <c r="E27" s="1352"/>
      <c r="F27" s="1730"/>
      <c r="G27" s="1706"/>
      <c r="H27" s="1706"/>
      <c r="I27" s="1344" t="s">
        <v>99</v>
      </c>
      <c r="J27" s="1364"/>
      <c r="K27" s="1364"/>
      <c r="L27" s="1875"/>
      <c r="M27" s="1706"/>
      <c r="N27" s="1721"/>
      <c r="O27" s="1743"/>
      <c r="P27" s="1792"/>
      <c r="Q27" s="1792"/>
      <c r="R27" s="1795"/>
    </row>
    <row r="28" spans="1:18" ht="10.5" customHeight="1">
      <c r="A28" s="1753"/>
      <c r="B28" s="1674" t="s">
        <v>104</v>
      </c>
      <c r="C28" s="1677"/>
      <c r="D28" s="1678"/>
      <c r="E28" s="1679"/>
      <c r="F28" s="1729"/>
      <c r="G28" s="1658"/>
      <c r="H28" s="1658"/>
      <c r="I28" s="1350" t="s">
        <v>94</v>
      </c>
      <c r="J28" s="1353"/>
      <c r="K28" s="1353"/>
      <c r="L28" s="1658"/>
      <c r="M28" s="1658"/>
      <c r="N28" s="1661"/>
      <c r="O28" s="1664"/>
      <c r="P28" s="1740"/>
      <c r="Q28" s="1740"/>
      <c r="R28" s="1742"/>
    </row>
    <row r="29" spans="1:18" ht="19.5" customHeight="1">
      <c r="A29" s="1753"/>
      <c r="B29" s="1675"/>
      <c r="C29" s="1680"/>
      <c r="D29" s="1681"/>
      <c r="E29" s="1682"/>
      <c r="F29" s="1729"/>
      <c r="G29" s="1659"/>
      <c r="H29" s="1659"/>
      <c r="I29" s="1338" t="s">
        <v>98</v>
      </c>
      <c r="J29" s="1354"/>
      <c r="K29" s="1354"/>
      <c r="L29" s="1659"/>
      <c r="M29" s="1659"/>
      <c r="N29" s="1662"/>
      <c r="O29" s="1665"/>
      <c r="P29" s="1740"/>
      <c r="Q29" s="1740"/>
      <c r="R29" s="1742"/>
    </row>
    <row r="30" spans="1:18" ht="10.5" customHeight="1">
      <c r="A30" s="1753"/>
      <c r="B30" s="1675"/>
      <c r="C30" s="1683"/>
      <c r="D30" s="1684"/>
      <c r="E30" s="1685"/>
      <c r="F30" s="1729"/>
      <c r="G30" s="1659"/>
      <c r="H30" s="1659"/>
      <c r="I30" s="1340" t="s">
        <v>650</v>
      </c>
      <c r="J30" s="1363"/>
      <c r="K30" s="1363"/>
      <c r="L30" s="1659"/>
      <c r="M30" s="1659"/>
      <c r="N30" s="1662"/>
      <c r="O30" s="1665"/>
      <c r="P30" s="1740"/>
      <c r="Q30" s="1740"/>
      <c r="R30" s="1742"/>
    </row>
    <row r="31" spans="1:18" ht="10.5" customHeight="1">
      <c r="A31" s="1753"/>
      <c r="B31" s="1696"/>
      <c r="C31" s="1202"/>
      <c r="D31" s="1352"/>
      <c r="E31" s="1352"/>
      <c r="F31" s="1730"/>
      <c r="G31" s="1706"/>
      <c r="H31" s="1706"/>
      <c r="I31" s="1344" t="s">
        <v>96</v>
      </c>
      <c r="J31" s="1364"/>
      <c r="K31" s="1364"/>
      <c r="L31" s="1706"/>
      <c r="M31" s="1706"/>
      <c r="N31" s="1721"/>
      <c r="O31" s="1743"/>
      <c r="P31" s="1792"/>
      <c r="Q31" s="1792"/>
      <c r="R31" s="1795"/>
    </row>
    <row r="32" spans="1:18" ht="12" customHeight="1">
      <c r="A32" s="1753"/>
      <c r="B32" s="1674" t="s">
        <v>105</v>
      </c>
      <c r="C32" s="1677"/>
      <c r="D32" s="1678"/>
      <c r="E32" s="1679"/>
      <c r="F32" s="1761" t="s">
        <v>704</v>
      </c>
      <c r="G32" s="1689" t="s">
        <v>1521</v>
      </c>
      <c r="H32" s="1689" t="s">
        <v>1522</v>
      </c>
      <c r="I32" s="1350" t="s">
        <v>94</v>
      </c>
      <c r="J32" s="1365">
        <v>0</v>
      </c>
      <c r="K32" s="1365"/>
      <c r="L32" s="1761" t="s">
        <v>106</v>
      </c>
      <c r="M32" s="1689">
        <v>4</v>
      </c>
      <c r="N32" s="1692">
        <v>127</v>
      </c>
      <c r="O32" s="1868"/>
      <c r="P32" s="1791">
        <v>187</v>
      </c>
      <c r="Q32" s="1791"/>
      <c r="R32" s="1794">
        <f>SUM(O32:Q35)</f>
        <v>187</v>
      </c>
    </row>
    <row r="33" spans="1:18" ht="18" customHeight="1">
      <c r="A33" s="1753"/>
      <c r="B33" s="1675"/>
      <c r="C33" s="1680"/>
      <c r="D33" s="1681"/>
      <c r="E33" s="1682"/>
      <c r="F33" s="1762"/>
      <c r="G33" s="1690"/>
      <c r="H33" s="1690"/>
      <c r="I33" s="1338" t="s">
        <v>98</v>
      </c>
      <c r="J33" s="1354"/>
      <c r="K33" s="1354"/>
      <c r="L33" s="1762"/>
      <c r="M33" s="1690"/>
      <c r="N33" s="1693"/>
      <c r="O33" s="1868"/>
      <c r="P33" s="1740"/>
      <c r="Q33" s="1740"/>
      <c r="R33" s="1742"/>
    </row>
    <row r="34" spans="1:18" ht="12" customHeight="1">
      <c r="A34" s="1753"/>
      <c r="B34" s="1675"/>
      <c r="C34" s="1683"/>
      <c r="D34" s="1684"/>
      <c r="E34" s="1685"/>
      <c r="F34" s="1762"/>
      <c r="G34" s="1691"/>
      <c r="H34" s="1691"/>
      <c r="I34" s="1340" t="s">
        <v>650</v>
      </c>
      <c r="J34" s="1363"/>
      <c r="K34" s="1363"/>
      <c r="L34" s="1762"/>
      <c r="M34" s="1691"/>
      <c r="N34" s="1694"/>
      <c r="O34" s="1868"/>
      <c r="P34" s="1740"/>
      <c r="Q34" s="1740"/>
      <c r="R34" s="1742"/>
    </row>
    <row r="35" spans="1:18" ht="10.5" customHeight="1">
      <c r="A35" s="1753"/>
      <c r="B35" s="1696"/>
      <c r="C35" s="1202"/>
      <c r="D35" s="1352"/>
      <c r="E35" s="1352">
        <v>0</v>
      </c>
      <c r="F35" s="1344" t="s">
        <v>96</v>
      </c>
      <c r="G35" s="1348">
        <v>6</v>
      </c>
      <c r="H35" s="1349">
        <v>205</v>
      </c>
      <c r="I35" s="1344" t="s">
        <v>99</v>
      </c>
      <c r="J35" s="1364"/>
      <c r="K35" s="1364"/>
      <c r="L35" s="1344" t="s">
        <v>96</v>
      </c>
      <c r="M35" s="1348">
        <v>4</v>
      </c>
      <c r="N35" s="1371">
        <v>127</v>
      </c>
      <c r="O35" s="1872"/>
      <c r="P35" s="1792"/>
      <c r="Q35" s="1792"/>
      <c r="R35" s="1795"/>
    </row>
    <row r="36" spans="1:18" ht="15" customHeight="1">
      <c r="A36" s="1753"/>
      <c r="B36" s="1674" t="s">
        <v>42</v>
      </c>
      <c r="C36" s="1697"/>
      <c r="D36" s="1698"/>
      <c r="E36" s="1699"/>
      <c r="F36" s="1761" t="s">
        <v>1158</v>
      </c>
      <c r="G36" s="1689">
        <v>8</v>
      </c>
      <c r="H36" s="1689">
        <v>89</v>
      </c>
      <c r="I36" s="1350" t="s">
        <v>94</v>
      </c>
      <c r="J36" s="1365"/>
      <c r="K36" s="1365"/>
      <c r="L36" s="1761" t="s">
        <v>882</v>
      </c>
      <c r="M36" s="1689">
        <v>40</v>
      </c>
      <c r="N36" s="1788">
        <v>719</v>
      </c>
      <c r="O36" s="1665">
        <v>0</v>
      </c>
      <c r="P36" s="1791">
        <v>106</v>
      </c>
      <c r="Q36" s="1793"/>
      <c r="R36" s="1794">
        <f>SUM(O36:Q39)</f>
        <v>106</v>
      </c>
    </row>
    <row r="37" spans="1:18" ht="19.5" customHeight="1">
      <c r="A37" s="1753"/>
      <c r="B37" s="1675"/>
      <c r="C37" s="1700"/>
      <c r="D37" s="1701"/>
      <c r="E37" s="1702"/>
      <c r="F37" s="1762"/>
      <c r="G37" s="1690"/>
      <c r="H37" s="1690"/>
      <c r="I37" s="1338" t="s">
        <v>98</v>
      </c>
      <c r="J37" s="1354"/>
      <c r="K37" s="1354"/>
      <c r="L37" s="1762"/>
      <c r="M37" s="1690"/>
      <c r="N37" s="1789"/>
      <c r="O37" s="1665"/>
      <c r="P37" s="1740"/>
      <c r="Q37" s="1740"/>
      <c r="R37" s="1742"/>
    </row>
    <row r="38" spans="1:18" ht="12.75" customHeight="1">
      <c r="A38" s="1753"/>
      <c r="B38" s="1675"/>
      <c r="C38" s="1703"/>
      <c r="D38" s="1704"/>
      <c r="E38" s="1705"/>
      <c r="F38" s="1762"/>
      <c r="G38" s="1691"/>
      <c r="H38" s="1691"/>
      <c r="I38" s="1340" t="s">
        <v>650</v>
      </c>
      <c r="J38" s="1363"/>
      <c r="K38" s="1363"/>
      <c r="L38" s="1762"/>
      <c r="M38" s="1691"/>
      <c r="N38" s="1790"/>
      <c r="O38" s="1665"/>
      <c r="P38" s="1740"/>
      <c r="Q38" s="1740"/>
      <c r="R38" s="1742"/>
    </row>
    <row r="39" spans="1:18" ht="10.5" customHeight="1">
      <c r="A39" s="1753"/>
      <c r="B39" s="1696"/>
      <c r="C39" s="1342">
        <v>11</v>
      </c>
      <c r="D39" s="1343">
        <v>6</v>
      </c>
      <c r="E39" s="1343"/>
      <c r="F39" s="1344" t="s">
        <v>96</v>
      </c>
      <c r="G39" s="1348">
        <v>8</v>
      </c>
      <c r="H39" s="1349">
        <v>89</v>
      </c>
      <c r="I39" s="1344" t="s">
        <v>99</v>
      </c>
      <c r="J39" s="1364">
        <f>SUM(J36:J38)</f>
        <v>0</v>
      </c>
      <c r="K39" s="1364">
        <f>SUM(K36:K38)</f>
        <v>0</v>
      </c>
      <c r="L39" s="1344" t="s">
        <v>96</v>
      </c>
      <c r="M39" s="1348">
        <v>40</v>
      </c>
      <c r="N39" s="1349">
        <v>719</v>
      </c>
      <c r="O39" s="1743"/>
      <c r="P39" s="1792"/>
      <c r="Q39" s="1792"/>
      <c r="R39" s="1795"/>
    </row>
    <row r="40" spans="1:18" ht="30" customHeight="1">
      <c r="A40" s="1753"/>
      <c r="B40" s="1674" t="s">
        <v>107</v>
      </c>
      <c r="C40" s="1731" t="s">
        <v>1166</v>
      </c>
      <c r="D40" s="1732"/>
      <c r="E40" s="1733"/>
      <c r="F40" s="1720" t="s">
        <v>1525</v>
      </c>
      <c r="G40" s="1689" t="s">
        <v>1526</v>
      </c>
      <c r="H40" s="1689" t="s">
        <v>1527</v>
      </c>
      <c r="I40" s="1350" t="s">
        <v>94</v>
      </c>
      <c r="J40" s="1365"/>
      <c r="K40" s="1365"/>
      <c r="L40" s="1761" t="s">
        <v>1528</v>
      </c>
      <c r="M40" s="1689">
        <v>5</v>
      </c>
      <c r="N40" s="1692">
        <v>97</v>
      </c>
      <c r="O40" s="1665"/>
      <c r="P40" s="1791">
        <v>3</v>
      </c>
      <c r="Q40" s="1793"/>
      <c r="R40" s="1794">
        <f>SUM(P40:Q40)</f>
        <v>3</v>
      </c>
    </row>
    <row r="41" spans="1:18" ht="30" customHeight="1">
      <c r="A41" s="1753"/>
      <c r="B41" s="1675"/>
      <c r="C41" s="1734"/>
      <c r="D41" s="1735"/>
      <c r="E41" s="1736"/>
      <c r="F41" s="1718"/>
      <c r="G41" s="1690"/>
      <c r="H41" s="1690"/>
      <c r="I41" s="1338" t="s">
        <v>98</v>
      </c>
      <c r="J41" s="1354"/>
      <c r="K41" s="1354"/>
      <c r="L41" s="1762"/>
      <c r="M41" s="1690"/>
      <c r="N41" s="1693"/>
      <c r="O41" s="1665"/>
      <c r="P41" s="1740"/>
      <c r="Q41" s="1740"/>
      <c r="R41" s="1742"/>
    </row>
    <row r="42" spans="1:18" ht="30" customHeight="1">
      <c r="A42" s="1753"/>
      <c r="B42" s="1675"/>
      <c r="C42" s="1737"/>
      <c r="D42" s="1738"/>
      <c r="E42" s="1739"/>
      <c r="F42" s="1719"/>
      <c r="G42" s="1691"/>
      <c r="H42" s="1691"/>
      <c r="I42" s="1366" t="s">
        <v>650</v>
      </c>
      <c r="J42" s="1341"/>
      <c r="K42" s="1341"/>
      <c r="L42" s="1762"/>
      <c r="M42" s="1691"/>
      <c r="N42" s="1694"/>
      <c r="O42" s="1665"/>
      <c r="P42" s="1740"/>
      <c r="Q42" s="1740"/>
      <c r="R42" s="1742"/>
    </row>
    <row r="43" spans="1:18" ht="10.5" customHeight="1">
      <c r="A43" s="1753"/>
      <c r="B43" s="1696"/>
      <c r="C43" s="1342">
        <v>15</v>
      </c>
      <c r="D43" s="1343">
        <v>36</v>
      </c>
      <c r="E43" s="1343"/>
      <c r="F43" s="1344" t="s">
        <v>96</v>
      </c>
      <c r="G43" s="1348">
        <v>5</v>
      </c>
      <c r="H43" s="1348">
        <v>72</v>
      </c>
      <c r="I43" s="1344" t="s">
        <v>99</v>
      </c>
      <c r="J43" s="1347"/>
      <c r="K43" s="1347"/>
      <c r="L43" s="1344" t="s">
        <v>96</v>
      </c>
      <c r="M43" s="1348">
        <v>5</v>
      </c>
      <c r="N43" s="1349">
        <v>97</v>
      </c>
      <c r="O43" s="1743"/>
      <c r="P43" s="1792"/>
      <c r="Q43" s="1792"/>
      <c r="R43" s="1795"/>
    </row>
    <row r="44" spans="1:18" ht="17.25" customHeight="1">
      <c r="A44" s="1753"/>
      <c r="B44" s="1674" t="s">
        <v>108</v>
      </c>
      <c r="C44" s="1731" t="s">
        <v>715</v>
      </c>
      <c r="D44" s="1732"/>
      <c r="E44" s="1733"/>
      <c r="F44" s="1851"/>
      <c r="G44" s="1851"/>
      <c r="H44" s="1851"/>
      <c r="I44" s="1350" t="s">
        <v>94</v>
      </c>
      <c r="J44" s="1351"/>
      <c r="K44" s="1351"/>
      <c r="L44" s="1720" t="s">
        <v>1349</v>
      </c>
      <c r="M44" s="1689" t="s">
        <v>1352</v>
      </c>
      <c r="N44" s="1692" t="s">
        <v>1530</v>
      </c>
      <c r="O44" s="1867"/>
      <c r="P44" s="1791"/>
      <c r="Q44" s="1791"/>
      <c r="R44" s="1794"/>
    </row>
    <row r="45" spans="1:18" ht="75" customHeight="1">
      <c r="A45" s="1753"/>
      <c r="B45" s="1675"/>
      <c r="C45" s="1734"/>
      <c r="D45" s="1735"/>
      <c r="E45" s="1736"/>
      <c r="F45" s="1852"/>
      <c r="G45" s="1852"/>
      <c r="H45" s="1852"/>
      <c r="I45" s="1338" t="s">
        <v>98</v>
      </c>
      <c r="J45" s="1339"/>
      <c r="K45" s="1339"/>
      <c r="L45" s="1718"/>
      <c r="M45" s="1690"/>
      <c r="N45" s="1693"/>
      <c r="O45" s="1868"/>
      <c r="P45" s="1740"/>
      <c r="Q45" s="1740"/>
      <c r="R45" s="1742"/>
    </row>
    <row r="46" spans="1:18" ht="17.25" customHeight="1">
      <c r="A46" s="1753"/>
      <c r="B46" s="1675"/>
      <c r="C46" s="1737"/>
      <c r="D46" s="1738"/>
      <c r="E46" s="1739"/>
      <c r="F46" s="1852"/>
      <c r="G46" s="1852"/>
      <c r="H46" s="1852"/>
      <c r="I46" s="1366" t="s">
        <v>650</v>
      </c>
      <c r="J46" s="1341"/>
      <c r="K46" s="1341"/>
      <c r="L46" s="1719"/>
      <c r="M46" s="1691"/>
      <c r="N46" s="1694"/>
      <c r="O46" s="1868"/>
      <c r="P46" s="1740"/>
      <c r="Q46" s="1740"/>
      <c r="R46" s="1742"/>
    </row>
    <row r="47" spans="1:18" ht="10.5" customHeight="1" thickBot="1">
      <c r="A47" s="1754"/>
      <c r="B47" s="1676"/>
      <c r="C47" s="1372"/>
      <c r="D47" s="1373"/>
      <c r="E47" s="1373"/>
      <c r="F47" s="1853"/>
      <c r="G47" s="1853"/>
      <c r="H47" s="1853"/>
      <c r="I47" s="1374" t="s">
        <v>99</v>
      </c>
      <c r="J47" s="1375">
        <f>SUM(J44:J46)</f>
        <v>0</v>
      </c>
      <c r="K47" s="1375">
        <f>SUM(K44:K46)</f>
        <v>0</v>
      </c>
      <c r="L47" s="1376" t="s">
        <v>96</v>
      </c>
      <c r="M47" s="1376">
        <v>2</v>
      </c>
      <c r="N47" s="1377">
        <v>117</v>
      </c>
      <c r="O47" s="1869"/>
      <c r="P47" s="1870"/>
      <c r="Q47" s="1870"/>
      <c r="R47" s="1871"/>
    </row>
    <row r="48" spans="1:18" ht="14.25" thickBot="1">
      <c r="A48" s="1830" t="str">
        <f>A1</f>
        <v>４　　ボランティアバンク設置・ボランティア活動状況(令和３年度実績）</v>
      </c>
      <c r="B48" s="1830"/>
      <c r="C48" s="1830"/>
      <c r="D48" s="1830"/>
      <c r="E48" s="1830"/>
      <c r="F48" s="1830"/>
      <c r="G48" s="1830"/>
      <c r="H48" s="1830"/>
      <c r="I48" s="1830"/>
      <c r="J48" s="1830"/>
      <c r="K48" s="1830"/>
      <c r="L48" s="1830"/>
      <c r="M48" s="1830"/>
      <c r="N48" s="1830"/>
      <c r="O48" s="1830"/>
      <c r="P48" s="1830"/>
      <c r="Q48" s="1830"/>
      <c r="R48" s="1830"/>
    </row>
    <row r="49" spans="1:18" ht="24" customHeight="1">
      <c r="A49" s="1764" t="s">
        <v>73</v>
      </c>
      <c r="B49" s="1765"/>
      <c r="C49" s="1768" t="s">
        <v>74</v>
      </c>
      <c r="D49" s="1769"/>
      <c r="E49" s="1770"/>
      <c r="F49" s="1771" t="s">
        <v>75</v>
      </c>
      <c r="G49" s="1772"/>
      <c r="H49" s="1773"/>
      <c r="I49" s="1774" t="s">
        <v>76</v>
      </c>
      <c r="J49" s="1775"/>
      <c r="K49" s="1776"/>
      <c r="L49" s="1774" t="s">
        <v>77</v>
      </c>
      <c r="M49" s="1775"/>
      <c r="N49" s="1777"/>
      <c r="O49" s="1778" t="s">
        <v>78</v>
      </c>
      <c r="P49" s="1778"/>
      <c r="Q49" s="1778"/>
      <c r="R49" s="1779"/>
    </row>
    <row r="50" spans="1:18" ht="36.75" customHeight="1" thickBot="1">
      <c r="A50" s="1766"/>
      <c r="B50" s="1767"/>
      <c r="C50" s="1378" t="s">
        <v>79</v>
      </c>
      <c r="D50" s="1379" t="s">
        <v>80</v>
      </c>
      <c r="E50" s="1379" t="s">
        <v>81</v>
      </c>
      <c r="F50" s="1380" t="s">
        <v>82</v>
      </c>
      <c r="G50" s="1380" t="s">
        <v>83</v>
      </c>
      <c r="H50" s="1380" t="s">
        <v>84</v>
      </c>
      <c r="I50" s="1381" t="s">
        <v>82</v>
      </c>
      <c r="J50" s="1381" t="s">
        <v>85</v>
      </c>
      <c r="K50" s="1382" t="s">
        <v>86</v>
      </c>
      <c r="L50" s="1381" t="s">
        <v>87</v>
      </c>
      <c r="M50" s="1381" t="s">
        <v>83</v>
      </c>
      <c r="N50" s="1383" t="s">
        <v>88</v>
      </c>
      <c r="O50" s="1384" t="s">
        <v>89</v>
      </c>
      <c r="P50" s="1385" t="s">
        <v>90</v>
      </c>
      <c r="Q50" s="1385" t="s">
        <v>55</v>
      </c>
      <c r="R50" s="1386" t="s">
        <v>91</v>
      </c>
    </row>
    <row r="51" spans="1:18" ht="10.5" customHeight="1">
      <c r="A51" s="1752" t="s">
        <v>109</v>
      </c>
      <c r="B51" s="1756" t="s">
        <v>110</v>
      </c>
      <c r="C51" s="1758"/>
      <c r="D51" s="1759"/>
      <c r="E51" s="1760"/>
      <c r="F51" s="1866"/>
      <c r="G51" s="1749"/>
      <c r="H51" s="1749"/>
      <c r="I51" s="1350" t="s">
        <v>94</v>
      </c>
      <c r="J51" s="1353"/>
      <c r="K51" s="1353"/>
      <c r="L51" s="1748"/>
      <c r="M51" s="1749"/>
      <c r="N51" s="1750"/>
      <c r="O51" s="1842"/>
      <c r="P51" s="1835"/>
      <c r="Q51" s="1835"/>
      <c r="R51" s="1838"/>
    </row>
    <row r="52" spans="1:18" ht="21" customHeight="1">
      <c r="A52" s="1753"/>
      <c r="B52" s="1756"/>
      <c r="C52" s="1700"/>
      <c r="D52" s="1701"/>
      <c r="E52" s="1702"/>
      <c r="F52" s="1687"/>
      <c r="G52" s="1659"/>
      <c r="H52" s="1659"/>
      <c r="I52" s="1387" t="s">
        <v>98</v>
      </c>
      <c r="J52" s="1354"/>
      <c r="K52" s="1354"/>
      <c r="L52" s="1729"/>
      <c r="M52" s="1659"/>
      <c r="N52" s="1662"/>
      <c r="O52" s="1842"/>
      <c r="P52" s="1835"/>
      <c r="Q52" s="1835"/>
      <c r="R52" s="1838"/>
    </row>
    <row r="53" spans="1:18" ht="10.5" customHeight="1">
      <c r="A53" s="1753"/>
      <c r="B53" s="1756"/>
      <c r="C53" s="1703"/>
      <c r="D53" s="1704"/>
      <c r="E53" s="1705"/>
      <c r="F53" s="1687"/>
      <c r="G53" s="1659"/>
      <c r="H53" s="1659"/>
      <c r="I53" s="1340" t="s">
        <v>650</v>
      </c>
      <c r="J53" s="1363"/>
      <c r="K53" s="1363"/>
      <c r="L53" s="1729"/>
      <c r="M53" s="1659"/>
      <c r="N53" s="1662"/>
      <c r="O53" s="1842"/>
      <c r="P53" s="1835"/>
      <c r="Q53" s="1835"/>
      <c r="R53" s="1838"/>
    </row>
    <row r="54" spans="1:18" ht="10.5" customHeight="1">
      <c r="A54" s="1753"/>
      <c r="B54" s="1757"/>
      <c r="C54" s="1202"/>
      <c r="D54" s="1352"/>
      <c r="E54" s="1352"/>
      <c r="F54" s="1844"/>
      <c r="G54" s="1706"/>
      <c r="H54" s="1706"/>
      <c r="I54" s="1344" t="s">
        <v>99</v>
      </c>
      <c r="J54" s="1364"/>
      <c r="K54" s="1364"/>
      <c r="L54" s="1730"/>
      <c r="M54" s="1706"/>
      <c r="N54" s="1721"/>
      <c r="O54" s="1843"/>
      <c r="P54" s="1846"/>
      <c r="Q54" s="1846"/>
      <c r="R54" s="1847"/>
    </row>
    <row r="55" spans="1:18" ht="41.25" customHeight="1">
      <c r="A55" s="1753"/>
      <c r="B55" s="1674" t="s">
        <v>111</v>
      </c>
      <c r="C55" s="1731" t="s">
        <v>961</v>
      </c>
      <c r="D55" s="1732"/>
      <c r="E55" s="1733"/>
      <c r="F55" s="1864" t="s">
        <v>1532</v>
      </c>
      <c r="G55" s="1689">
        <v>3</v>
      </c>
      <c r="H55" s="1689">
        <v>31</v>
      </c>
      <c r="I55" s="1350" t="s">
        <v>94</v>
      </c>
      <c r="J55" s="1365"/>
      <c r="K55" s="1365"/>
      <c r="L55" s="1761" t="s">
        <v>1312</v>
      </c>
      <c r="M55" s="1689">
        <v>17</v>
      </c>
      <c r="N55" s="1782">
        <v>199</v>
      </c>
      <c r="O55" s="1861"/>
      <c r="P55" s="1834">
        <v>45</v>
      </c>
      <c r="Q55" s="1834"/>
      <c r="R55" s="1837">
        <f>SUM(O55:Q58)</f>
        <v>45</v>
      </c>
    </row>
    <row r="56" spans="1:18" ht="41.25" customHeight="1">
      <c r="A56" s="1753"/>
      <c r="B56" s="1675"/>
      <c r="C56" s="1734"/>
      <c r="D56" s="1735"/>
      <c r="E56" s="1736"/>
      <c r="F56" s="1865"/>
      <c r="G56" s="1690"/>
      <c r="H56" s="1690"/>
      <c r="I56" s="1387" t="s">
        <v>98</v>
      </c>
      <c r="J56" s="1354"/>
      <c r="K56" s="1354"/>
      <c r="L56" s="1762"/>
      <c r="M56" s="1690"/>
      <c r="N56" s="1783"/>
      <c r="O56" s="1862"/>
      <c r="P56" s="1835"/>
      <c r="Q56" s="1835"/>
      <c r="R56" s="1838"/>
    </row>
    <row r="57" spans="1:18" ht="41.25" customHeight="1">
      <c r="A57" s="1753"/>
      <c r="B57" s="1675"/>
      <c r="C57" s="1737"/>
      <c r="D57" s="1738"/>
      <c r="E57" s="1739"/>
      <c r="F57" s="1865"/>
      <c r="G57" s="1691"/>
      <c r="H57" s="1691"/>
      <c r="I57" s="1340" t="s">
        <v>650</v>
      </c>
      <c r="J57" s="1363"/>
      <c r="K57" s="1363"/>
      <c r="L57" s="1762"/>
      <c r="M57" s="1691"/>
      <c r="N57" s="1784"/>
      <c r="O57" s="1862"/>
      <c r="P57" s="1835"/>
      <c r="Q57" s="1835"/>
      <c r="R57" s="1838"/>
    </row>
    <row r="58" spans="1:18" ht="12" customHeight="1">
      <c r="A58" s="1753"/>
      <c r="B58" s="1696"/>
      <c r="C58" s="1342">
        <v>36</v>
      </c>
      <c r="D58" s="1352"/>
      <c r="E58" s="1352"/>
      <c r="F58" s="1344" t="s">
        <v>96</v>
      </c>
      <c r="G58" s="1348">
        <v>3</v>
      </c>
      <c r="H58" s="1349">
        <v>31</v>
      </c>
      <c r="I58" s="1344" t="s">
        <v>99</v>
      </c>
      <c r="J58" s="1364"/>
      <c r="K58" s="1364"/>
      <c r="L58" s="1344" t="s">
        <v>96</v>
      </c>
      <c r="M58" s="1348">
        <v>17</v>
      </c>
      <c r="N58" s="1388">
        <v>199</v>
      </c>
      <c r="O58" s="1863"/>
      <c r="P58" s="1846"/>
      <c r="Q58" s="1846"/>
      <c r="R58" s="1847"/>
    </row>
    <row r="59" spans="1:18" ht="11.25" customHeight="1">
      <c r="A59" s="1753"/>
      <c r="B59" s="1674" t="s">
        <v>112</v>
      </c>
      <c r="C59" s="1731"/>
      <c r="D59" s="1732"/>
      <c r="E59" s="1733"/>
      <c r="F59" s="1728"/>
      <c r="G59" s="1658"/>
      <c r="H59" s="1658"/>
      <c r="I59" s="1350" t="s">
        <v>94</v>
      </c>
      <c r="J59" s="1365"/>
      <c r="K59" s="1365"/>
      <c r="L59" s="1728"/>
      <c r="M59" s="1658"/>
      <c r="N59" s="1658"/>
      <c r="O59" s="1832"/>
      <c r="P59" s="1834"/>
      <c r="Q59" s="1834"/>
      <c r="R59" s="1837"/>
    </row>
    <row r="60" spans="1:18" ht="21" customHeight="1">
      <c r="A60" s="1753"/>
      <c r="B60" s="1675"/>
      <c r="C60" s="1734"/>
      <c r="D60" s="1735"/>
      <c r="E60" s="1736"/>
      <c r="F60" s="1729"/>
      <c r="G60" s="1659"/>
      <c r="H60" s="1659"/>
      <c r="I60" s="1387" t="s">
        <v>98</v>
      </c>
      <c r="J60" s="1354"/>
      <c r="K60" s="1354"/>
      <c r="L60" s="1729"/>
      <c r="M60" s="1859"/>
      <c r="N60" s="1859"/>
      <c r="O60" s="1832"/>
      <c r="P60" s="1835"/>
      <c r="Q60" s="1835"/>
      <c r="R60" s="1838"/>
    </row>
    <row r="61" spans="1:18" ht="11.25" customHeight="1">
      <c r="A61" s="1753"/>
      <c r="B61" s="1675"/>
      <c r="C61" s="1737"/>
      <c r="D61" s="1738"/>
      <c r="E61" s="1739"/>
      <c r="F61" s="1729"/>
      <c r="G61" s="1659"/>
      <c r="H61" s="1659"/>
      <c r="I61" s="1340" t="s">
        <v>650</v>
      </c>
      <c r="J61" s="1363"/>
      <c r="K61" s="1363"/>
      <c r="L61" s="1729"/>
      <c r="M61" s="1859"/>
      <c r="N61" s="1859"/>
      <c r="O61" s="1832"/>
      <c r="P61" s="1835"/>
      <c r="Q61" s="1835"/>
      <c r="R61" s="1838"/>
    </row>
    <row r="62" spans="1:18" ht="11.25" customHeight="1">
      <c r="A62" s="1753"/>
      <c r="B62" s="1696"/>
      <c r="C62" s="1202"/>
      <c r="D62" s="1352"/>
      <c r="E62" s="1352"/>
      <c r="F62" s="1730"/>
      <c r="G62" s="1706"/>
      <c r="H62" s="1706"/>
      <c r="I62" s="1344" t="s">
        <v>99</v>
      </c>
      <c r="J62" s="1364"/>
      <c r="K62" s="1364"/>
      <c r="L62" s="1730"/>
      <c r="M62" s="1860"/>
      <c r="N62" s="1860"/>
      <c r="O62" s="1845"/>
      <c r="P62" s="1846"/>
      <c r="Q62" s="1846"/>
      <c r="R62" s="1847"/>
    </row>
    <row r="63" spans="1:18" ht="10.5" customHeight="1">
      <c r="A63" s="1753"/>
      <c r="B63" s="1674" t="s">
        <v>113</v>
      </c>
      <c r="C63" s="1697"/>
      <c r="D63" s="1698"/>
      <c r="E63" s="1699"/>
      <c r="F63" s="1658"/>
      <c r="G63" s="1658"/>
      <c r="H63" s="1658"/>
      <c r="I63" s="1350" t="s">
        <v>94</v>
      </c>
      <c r="J63" s="1365"/>
      <c r="K63" s="1365"/>
      <c r="L63" s="1728"/>
      <c r="M63" s="1658"/>
      <c r="N63" s="1661"/>
      <c r="O63" s="1841"/>
      <c r="P63" s="1834"/>
      <c r="Q63" s="1834"/>
      <c r="R63" s="1837"/>
    </row>
    <row r="64" spans="1:18" ht="21" customHeight="1">
      <c r="A64" s="1753"/>
      <c r="B64" s="1675"/>
      <c r="C64" s="1700"/>
      <c r="D64" s="1701"/>
      <c r="E64" s="1702"/>
      <c r="F64" s="1659"/>
      <c r="G64" s="1659"/>
      <c r="H64" s="1659"/>
      <c r="I64" s="1387" t="s">
        <v>98</v>
      </c>
      <c r="J64" s="1354"/>
      <c r="K64" s="1354"/>
      <c r="L64" s="1729"/>
      <c r="M64" s="1659"/>
      <c r="N64" s="1662"/>
      <c r="O64" s="1842"/>
      <c r="P64" s="1835"/>
      <c r="Q64" s="1835"/>
      <c r="R64" s="1838"/>
    </row>
    <row r="65" spans="1:18" ht="10.5" customHeight="1">
      <c r="A65" s="1753"/>
      <c r="B65" s="1675"/>
      <c r="C65" s="1703"/>
      <c r="D65" s="1704"/>
      <c r="E65" s="1705"/>
      <c r="F65" s="1659"/>
      <c r="G65" s="1659"/>
      <c r="H65" s="1659"/>
      <c r="I65" s="1340" t="s">
        <v>650</v>
      </c>
      <c r="J65" s="1363"/>
      <c r="K65" s="1363"/>
      <c r="L65" s="1729"/>
      <c r="M65" s="1659"/>
      <c r="N65" s="1662"/>
      <c r="O65" s="1842"/>
      <c r="P65" s="1835"/>
      <c r="Q65" s="1835"/>
      <c r="R65" s="1838"/>
    </row>
    <row r="66" spans="1:18" ht="10.5" customHeight="1">
      <c r="A66" s="1753"/>
      <c r="B66" s="1696"/>
      <c r="C66" s="1202"/>
      <c r="D66" s="1352"/>
      <c r="E66" s="1352"/>
      <c r="F66" s="1659"/>
      <c r="G66" s="1706"/>
      <c r="H66" s="1706"/>
      <c r="I66" s="1344" t="s">
        <v>99</v>
      </c>
      <c r="J66" s="1364"/>
      <c r="K66" s="1364"/>
      <c r="L66" s="1730"/>
      <c r="M66" s="1706"/>
      <c r="N66" s="1721"/>
      <c r="O66" s="1843"/>
      <c r="P66" s="1846"/>
      <c r="Q66" s="1846"/>
      <c r="R66" s="1847"/>
    </row>
    <row r="67" spans="1:18" ht="12" customHeight="1">
      <c r="A67" s="1753"/>
      <c r="B67" s="1674" t="s">
        <v>114</v>
      </c>
      <c r="C67" s="1731"/>
      <c r="D67" s="1732"/>
      <c r="E67" s="1733"/>
      <c r="F67" s="1864" t="s">
        <v>1538</v>
      </c>
      <c r="G67" s="1689">
        <v>1</v>
      </c>
      <c r="H67" s="1689">
        <v>17</v>
      </c>
      <c r="I67" s="1350" t="s">
        <v>94</v>
      </c>
      <c r="J67" s="1351"/>
      <c r="K67" s="1351"/>
      <c r="L67" s="1761" t="s">
        <v>756</v>
      </c>
      <c r="M67" s="1689">
        <v>6</v>
      </c>
      <c r="N67" s="1692">
        <v>32</v>
      </c>
      <c r="O67" s="1831"/>
      <c r="P67" s="1854"/>
      <c r="Q67" s="1856"/>
      <c r="R67" s="1857"/>
    </row>
    <row r="68" spans="1:18" ht="21" customHeight="1">
      <c r="A68" s="1753"/>
      <c r="B68" s="1675"/>
      <c r="C68" s="1734"/>
      <c r="D68" s="1735"/>
      <c r="E68" s="1736"/>
      <c r="F68" s="1865"/>
      <c r="G68" s="1690"/>
      <c r="H68" s="1690"/>
      <c r="I68" s="1387" t="s">
        <v>98</v>
      </c>
      <c r="J68" s="1339"/>
      <c r="K68" s="1339"/>
      <c r="L68" s="1762"/>
      <c r="M68" s="1690"/>
      <c r="N68" s="1693"/>
      <c r="O68" s="1832"/>
      <c r="P68" s="1855"/>
      <c r="Q68" s="1855"/>
      <c r="R68" s="1858"/>
    </row>
    <row r="69" spans="1:18" ht="12" customHeight="1">
      <c r="A69" s="1753"/>
      <c r="B69" s="1675"/>
      <c r="C69" s="1737"/>
      <c r="D69" s="1738"/>
      <c r="E69" s="1739"/>
      <c r="F69" s="1865"/>
      <c r="G69" s="1691"/>
      <c r="H69" s="1691"/>
      <c r="I69" s="1340" t="s">
        <v>650</v>
      </c>
      <c r="J69" s="1341"/>
      <c r="K69" s="1341"/>
      <c r="L69" s="1762"/>
      <c r="M69" s="1691"/>
      <c r="N69" s="1694"/>
      <c r="O69" s="1832"/>
      <c r="P69" s="1855"/>
      <c r="Q69" s="1855"/>
      <c r="R69" s="1858"/>
    </row>
    <row r="70" spans="1:18" ht="12" customHeight="1">
      <c r="A70" s="1753"/>
      <c r="B70" s="1675"/>
      <c r="C70" s="1389"/>
      <c r="D70" s="1390"/>
      <c r="E70" s="1390"/>
      <c r="F70" s="1344" t="s">
        <v>96</v>
      </c>
      <c r="G70" s="1348">
        <v>1</v>
      </c>
      <c r="H70" s="1349">
        <v>17</v>
      </c>
      <c r="I70" s="1358" t="s">
        <v>99</v>
      </c>
      <c r="J70" s="1359">
        <f>SUM(J67:J69)</f>
        <v>0</v>
      </c>
      <c r="K70" s="1359">
        <f>SUM(K67:K69)</f>
        <v>0</v>
      </c>
      <c r="L70" s="1344" t="s">
        <v>96</v>
      </c>
      <c r="M70" s="1348">
        <v>6</v>
      </c>
      <c r="N70" s="1349">
        <v>32</v>
      </c>
      <c r="O70" s="1832"/>
      <c r="P70" s="1855"/>
      <c r="Q70" s="1855"/>
      <c r="R70" s="1858"/>
    </row>
    <row r="71" spans="1:18" ht="10.5" customHeight="1">
      <c r="A71" s="1753"/>
      <c r="B71" s="1674" t="s">
        <v>115</v>
      </c>
      <c r="C71" s="1677"/>
      <c r="D71" s="1678"/>
      <c r="E71" s="1679"/>
      <c r="F71" s="1728"/>
      <c r="G71" s="1658"/>
      <c r="H71" s="1658"/>
      <c r="I71" s="1350" t="s">
        <v>94</v>
      </c>
      <c r="J71" s="1365"/>
      <c r="K71" s="1365"/>
      <c r="L71" s="1728"/>
      <c r="M71" s="1658"/>
      <c r="N71" s="1661"/>
      <c r="O71" s="1831"/>
      <c r="P71" s="1834"/>
      <c r="Q71" s="1834"/>
      <c r="R71" s="1837"/>
    </row>
    <row r="72" spans="1:18" ht="21" customHeight="1">
      <c r="A72" s="1753"/>
      <c r="B72" s="1675"/>
      <c r="C72" s="1680"/>
      <c r="D72" s="1681"/>
      <c r="E72" s="1682"/>
      <c r="F72" s="1729"/>
      <c r="G72" s="1659"/>
      <c r="H72" s="1659"/>
      <c r="I72" s="1387" t="s">
        <v>98</v>
      </c>
      <c r="J72" s="1354"/>
      <c r="K72" s="1354"/>
      <c r="L72" s="1729"/>
      <c r="M72" s="1659"/>
      <c r="N72" s="1662"/>
      <c r="O72" s="1832"/>
      <c r="P72" s="1835"/>
      <c r="Q72" s="1835"/>
      <c r="R72" s="1838"/>
    </row>
    <row r="73" spans="1:18" ht="10.5" customHeight="1">
      <c r="A73" s="1753"/>
      <c r="B73" s="1675"/>
      <c r="C73" s="1683"/>
      <c r="D73" s="1684"/>
      <c r="E73" s="1685"/>
      <c r="F73" s="1729"/>
      <c r="G73" s="1659"/>
      <c r="H73" s="1659"/>
      <c r="I73" s="1340" t="s">
        <v>650</v>
      </c>
      <c r="J73" s="1363"/>
      <c r="K73" s="1363"/>
      <c r="L73" s="1729"/>
      <c r="M73" s="1659"/>
      <c r="N73" s="1662"/>
      <c r="O73" s="1832"/>
      <c r="P73" s="1835"/>
      <c r="Q73" s="1835"/>
      <c r="R73" s="1838"/>
    </row>
    <row r="74" spans="1:18" ht="10.5" customHeight="1">
      <c r="A74" s="1753"/>
      <c r="B74" s="1696"/>
      <c r="C74" s="1202"/>
      <c r="D74" s="1352"/>
      <c r="E74" s="1352"/>
      <c r="F74" s="1730"/>
      <c r="G74" s="1706"/>
      <c r="H74" s="1706"/>
      <c r="I74" s="1344" t="s">
        <v>99</v>
      </c>
      <c r="J74" s="1364"/>
      <c r="K74" s="1364"/>
      <c r="L74" s="1730"/>
      <c r="M74" s="1706"/>
      <c r="N74" s="1721"/>
      <c r="O74" s="1845"/>
      <c r="P74" s="1846"/>
      <c r="Q74" s="1846"/>
      <c r="R74" s="1847"/>
    </row>
    <row r="75" spans="1:18" ht="12" customHeight="1">
      <c r="A75" s="1753"/>
      <c r="B75" s="1674" t="s">
        <v>54</v>
      </c>
      <c r="C75" s="1709"/>
      <c r="D75" s="1710"/>
      <c r="E75" s="1711"/>
      <c r="F75" s="1848"/>
      <c r="G75" s="1658"/>
      <c r="H75" s="1658"/>
      <c r="I75" s="1350" t="s">
        <v>94</v>
      </c>
      <c r="J75" s="1365"/>
      <c r="K75" s="1365"/>
      <c r="L75" s="1720"/>
      <c r="M75" s="1689"/>
      <c r="N75" s="1689"/>
      <c r="O75" s="1832"/>
      <c r="P75" s="1834"/>
      <c r="Q75" s="1834"/>
      <c r="R75" s="1837"/>
    </row>
    <row r="76" spans="1:18" ht="21" customHeight="1">
      <c r="A76" s="1753"/>
      <c r="B76" s="1675"/>
      <c r="C76" s="1712"/>
      <c r="D76" s="1713"/>
      <c r="E76" s="1714"/>
      <c r="F76" s="1849"/>
      <c r="G76" s="1659"/>
      <c r="H76" s="1659"/>
      <c r="I76" s="1387" t="s">
        <v>98</v>
      </c>
      <c r="J76" s="1354"/>
      <c r="K76" s="1354"/>
      <c r="L76" s="1718"/>
      <c r="M76" s="1690"/>
      <c r="N76" s="1690"/>
      <c r="O76" s="1832"/>
      <c r="P76" s="1835"/>
      <c r="Q76" s="1835"/>
      <c r="R76" s="1838"/>
    </row>
    <row r="77" spans="1:18" ht="12" customHeight="1">
      <c r="A77" s="1753"/>
      <c r="B77" s="1675"/>
      <c r="C77" s="1715"/>
      <c r="D77" s="1716"/>
      <c r="E77" s="1717"/>
      <c r="F77" s="1849"/>
      <c r="G77" s="1659"/>
      <c r="H77" s="1659"/>
      <c r="I77" s="1340" t="s">
        <v>650</v>
      </c>
      <c r="J77" s="1363"/>
      <c r="K77" s="1363"/>
      <c r="L77" s="1718"/>
      <c r="M77" s="1690"/>
      <c r="N77" s="1690"/>
      <c r="O77" s="1832"/>
      <c r="P77" s="1835"/>
      <c r="Q77" s="1835"/>
      <c r="R77" s="1838"/>
    </row>
    <row r="78" spans="1:18" ht="12" customHeight="1">
      <c r="A78" s="1753"/>
      <c r="B78" s="1696"/>
      <c r="C78" s="1202"/>
      <c r="D78" s="1352"/>
      <c r="E78" s="1352"/>
      <c r="F78" s="1850"/>
      <c r="G78" s="1706"/>
      <c r="H78" s="1706"/>
      <c r="I78" s="1344" t="s">
        <v>96</v>
      </c>
      <c r="J78" s="1364">
        <f>SUM(J75:J77)</f>
        <v>0</v>
      </c>
      <c r="K78" s="1364">
        <f>SUM(K75:K77)</f>
        <v>0</v>
      </c>
      <c r="L78" s="1719"/>
      <c r="M78" s="1691"/>
      <c r="N78" s="1691"/>
      <c r="O78" s="1845"/>
      <c r="P78" s="1846"/>
      <c r="Q78" s="1846"/>
      <c r="R78" s="1847"/>
    </row>
    <row r="79" spans="1:18" ht="11.25" customHeight="1">
      <c r="A79" s="1753"/>
      <c r="B79" s="1674" t="s">
        <v>116</v>
      </c>
      <c r="C79" s="1697"/>
      <c r="D79" s="1698"/>
      <c r="E79" s="1699"/>
      <c r="F79" s="1687"/>
      <c r="G79" s="1658"/>
      <c r="H79" s="1658"/>
      <c r="I79" s="1350" t="s">
        <v>94</v>
      </c>
      <c r="J79" s="1365"/>
      <c r="K79" s="1365"/>
      <c r="L79" s="1689" t="s">
        <v>117</v>
      </c>
      <c r="M79" s="1689">
        <v>2</v>
      </c>
      <c r="N79" s="1692">
        <v>450</v>
      </c>
      <c r="O79" s="1841"/>
      <c r="P79" s="1670">
        <v>1301</v>
      </c>
      <c r="Q79" s="1658"/>
      <c r="R79" s="1671">
        <f>SUM(P79:Q79)</f>
        <v>1301</v>
      </c>
    </row>
    <row r="80" spans="1:18" ht="21" customHeight="1">
      <c r="A80" s="1753"/>
      <c r="B80" s="1675"/>
      <c r="C80" s="1700"/>
      <c r="D80" s="1701"/>
      <c r="E80" s="1702"/>
      <c r="F80" s="1687"/>
      <c r="G80" s="1659"/>
      <c r="H80" s="1659"/>
      <c r="I80" s="1387" t="s">
        <v>98</v>
      </c>
      <c r="J80" s="1354"/>
      <c r="K80" s="1354"/>
      <c r="L80" s="1690"/>
      <c r="M80" s="1690"/>
      <c r="N80" s="1693"/>
      <c r="O80" s="1842"/>
      <c r="P80" s="1668"/>
      <c r="Q80" s="1668"/>
      <c r="R80" s="1672"/>
    </row>
    <row r="81" spans="1:18" ht="12" customHeight="1">
      <c r="A81" s="1753"/>
      <c r="B81" s="1675"/>
      <c r="C81" s="1703"/>
      <c r="D81" s="1704"/>
      <c r="E81" s="1705"/>
      <c r="F81" s="1687"/>
      <c r="G81" s="1659"/>
      <c r="H81" s="1659"/>
      <c r="I81" s="1340" t="s">
        <v>652</v>
      </c>
      <c r="J81" s="1363"/>
      <c r="K81" s="1363"/>
      <c r="L81" s="1690"/>
      <c r="M81" s="1691"/>
      <c r="N81" s="1694"/>
      <c r="O81" s="1842"/>
      <c r="P81" s="1668"/>
      <c r="Q81" s="1668"/>
      <c r="R81" s="1672"/>
    </row>
    <row r="82" spans="1:18" ht="12" customHeight="1">
      <c r="A82" s="1753"/>
      <c r="B82" s="1696"/>
      <c r="C82" s="1202"/>
      <c r="D82" s="1352"/>
      <c r="E82" s="1352"/>
      <c r="F82" s="1844"/>
      <c r="G82" s="1706"/>
      <c r="H82" s="1706"/>
      <c r="I82" s="1344" t="s">
        <v>99</v>
      </c>
      <c r="J82" s="1364"/>
      <c r="K82" s="1364"/>
      <c r="L82" s="1344" t="s">
        <v>96</v>
      </c>
      <c r="M82" s="1391">
        <v>2</v>
      </c>
      <c r="N82" s="1392">
        <v>450</v>
      </c>
      <c r="O82" s="1843"/>
      <c r="P82" s="1725"/>
      <c r="Q82" s="1725"/>
      <c r="R82" s="1727"/>
    </row>
    <row r="83" spans="1:18" ht="10.5" customHeight="1">
      <c r="A83" s="1753"/>
      <c r="B83" s="1674" t="s">
        <v>118</v>
      </c>
      <c r="C83" s="1677"/>
      <c r="D83" s="1678"/>
      <c r="E83" s="1679"/>
      <c r="F83" s="1728"/>
      <c r="G83" s="1658"/>
      <c r="H83" s="1658"/>
      <c r="I83" s="1350" t="s">
        <v>94</v>
      </c>
      <c r="J83" s="1365"/>
      <c r="K83" s="1365"/>
      <c r="L83" s="1728"/>
      <c r="M83" s="1658"/>
      <c r="N83" s="1661"/>
      <c r="O83" s="1831"/>
      <c r="P83" s="1834"/>
      <c r="Q83" s="1834"/>
      <c r="R83" s="1837"/>
    </row>
    <row r="84" spans="1:18" ht="21" customHeight="1">
      <c r="A84" s="1753"/>
      <c r="B84" s="1675"/>
      <c r="C84" s="1680"/>
      <c r="D84" s="1681"/>
      <c r="E84" s="1682"/>
      <c r="F84" s="1729"/>
      <c r="G84" s="1659"/>
      <c r="H84" s="1659"/>
      <c r="I84" s="1387" t="s">
        <v>98</v>
      </c>
      <c r="J84" s="1354"/>
      <c r="K84" s="1354"/>
      <c r="L84" s="1729"/>
      <c r="M84" s="1659"/>
      <c r="N84" s="1662"/>
      <c r="O84" s="1832"/>
      <c r="P84" s="1835"/>
      <c r="Q84" s="1835"/>
      <c r="R84" s="1838"/>
    </row>
    <row r="85" spans="1:18" ht="10.5" customHeight="1">
      <c r="A85" s="1753"/>
      <c r="B85" s="1675"/>
      <c r="C85" s="1683"/>
      <c r="D85" s="1684"/>
      <c r="E85" s="1685"/>
      <c r="F85" s="1729"/>
      <c r="G85" s="1659"/>
      <c r="H85" s="1659"/>
      <c r="I85" s="1340" t="s">
        <v>652</v>
      </c>
      <c r="J85" s="1363"/>
      <c r="K85" s="1363"/>
      <c r="L85" s="1729"/>
      <c r="M85" s="1659"/>
      <c r="N85" s="1662"/>
      <c r="O85" s="1832"/>
      <c r="P85" s="1835"/>
      <c r="Q85" s="1835"/>
      <c r="R85" s="1838"/>
    </row>
    <row r="86" spans="1:18" ht="10.5" customHeight="1" thickBot="1">
      <c r="A86" s="1754"/>
      <c r="B86" s="1676"/>
      <c r="C86" s="1367"/>
      <c r="D86" s="1368"/>
      <c r="E86" s="1368"/>
      <c r="F86" s="1840"/>
      <c r="G86" s="1660"/>
      <c r="H86" s="1660"/>
      <c r="I86" s="1374" t="s">
        <v>99</v>
      </c>
      <c r="J86" s="1370"/>
      <c r="K86" s="1370"/>
      <c r="L86" s="1840"/>
      <c r="M86" s="1660"/>
      <c r="N86" s="1663"/>
      <c r="O86" s="1833"/>
      <c r="P86" s="1836"/>
      <c r="Q86" s="1836"/>
      <c r="R86" s="1839"/>
    </row>
    <row r="87" spans="1:18" ht="15" customHeight="1">
      <c r="A87" s="1393"/>
      <c r="B87" s="1394"/>
      <c r="C87" s="1395"/>
      <c r="D87" s="1395"/>
      <c r="E87" s="1395"/>
      <c r="F87" s="1396"/>
      <c r="G87" s="1397"/>
      <c r="H87" s="1397"/>
      <c r="I87" s="1398"/>
      <c r="J87" s="1397"/>
      <c r="K87" s="1397"/>
      <c r="L87" s="1396"/>
      <c r="M87" s="1397"/>
      <c r="N87" s="1397"/>
      <c r="O87" s="1399"/>
      <c r="P87" s="1400"/>
      <c r="Q87" s="1400"/>
      <c r="R87" s="1400"/>
    </row>
    <row r="88" spans="1:18" ht="12.75" customHeight="1">
      <c r="A88" s="1393"/>
      <c r="B88" s="1829" t="s">
        <v>836</v>
      </c>
      <c r="C88" s="1829"/>
      <c r="D88" s="1829"/>
      <c r="E88" s="1829"/>
      <c r="F88" s="1829"/>
      <c r="G88" s="1829"/>
      <c r="H88" s="1829"/>
      <c r="I88" s="1829"/>
      <c r="J88" s="1829"/>
      <c r="K88" s="1829"/>
      <c r="L88" s="1829"/>
      <c r="M88" s="1829"/>
      <c r="N88" s="1829"/>
      <c r="O88" s="1829"/>
      <c r="P88" s="1829"/>
      <c r="Q88" s="1829"/>
      <c r="R88" s="1829"/>
    </row>
    <row r="89" spans="1:18" ht="12.75" customHeight="1">
      <c r="A89" s="1393"/>
      <c r="B89" s="1829"/>
      <c r="C89" s="1829"/>
      <c r="D89" s="1829"/>
      <c r="E89" s="1829"/>
      <c r="F89" s="1829"/>
      <c r="G89" s="1829"/>
      <c r="H89" s="1829"/>
      <c r="I89" s="1829"/>
      <c r="J89" s="1829"/>
      <c r="K89" s="1829"/>
      <c r="L89" s="1829"/>
      <c r="M89" s="1829"/>
      <c r="N89" s="1829"/>
      <c r="O89" s="1829"/>
      <c r="P89" s="1829"/>
      <c r="Q89" s="1829"/>
      <c r="R89" s="1829"/>
    </row>
    <row r="90" spans="1:18" ht="14.25" thickBot="1">
      <c r="A90" s="1830" t="s">
        <v>1391</v>
      </c>
      <c r="B90" s="1830"/>
      <c r="C90" s="1830"/>
      <c r="D90" s="1830"/>
      <c r="E90" s="1830"/>
      <c r="F90" s="1830"/>
      <c r="G90" s="1830"/>
      <c r="H90" s="1830"/>
      <c r="I90" s="1830"/>
      <c r="J90" s="1830"/>
      <c r="K90" s="1830"/>
      <c r="L90" s="1830"/>
      <c r="M90" s="1830"/>
      <c r="N90" s="1830"/>
      <c r="O90" s="1830"/>
      <c r="P90" s="1830"/>
      <c r="Q90" s="1830"/>
      <c r="R90" s="1830"/>
    </row>
    <row r="91" spans="1:18" ht="24" customHeight="1">
      <c r="A91" s="1764" t="s">
        <v>73</v>
      </c>
      <c r="B91" s="1765"/>
      <c r="C91" s="1768" t="s">
        <v>74</v>
      </c>
      <c r="D91" s="1769"/>
      <c r="E91" s="1770"/>
      <c r="F91" s="1771" t="s">
        <v>75</v>
      </c>
      <c r="G91" s="1772"/>
      <c r="H91" s="1773"/>
      <c r="I91" s="1774" t="s">
        <v>76</v>
      </c>
      <c r="J91" s="1775"/>
      <c r="K91" s="1776"/>
      <c r="L91" s="1774" t="s">
        <v>77</v>
      </c>
      <c r="M91" s="1775"/>
      <c r="N91" s="1777"/>
      <c r="O91" s="1778" t="s">
        <v>78</v>
      </c>
      <c r="P91" s="1778"/>
      <c r="Q91" s="1778"/>
      <c r="R91" s="1779"/>
    </row>
    <row r="92" spans="1:18" ht="30" customHeight="1" thickBot="1">
      <c r="A92" s="1766"/>
      <c r="B92" s="1767"/>
      <c r="C92" s="1378" t="s">
        <v>79</v>
      </c>
      <c r="D92" s="1379" t="s">
        <v>80</v>
      </c>
      <c r="E92" s="1379" t="s">
        <v>81</v>
      </c>
      <c r="F92" s="1380" t="s">
        <v>82</v>
      </c>
      <c r="G92" s="1380" t="s">
        <v>83</v>
      </c>
      <c r="H92" s="1380" t="s">
        <v>84</v>
      </c>
      <c r="I92" s="1381" t="s">
        <v>82</v>
      </c>
      <c r="J92" s="1381" t="s">
        <v>85</v>
      </c>
      <c r="K92" s="1382" t="s">
        <v>86</v>
      </c>
      <c r="L92" s="1381" t="s">
        <v>87</v>
      </c>
      <c r="M92" s="1381" t="s">
        <v>83</v>
      </c>
      <c r="N92" s="1383" t="s">
        <v>88</v>
      </c>
      <c r="O92" s="1384" t="s">
        <v>89</v>
      </c>
      <c r="P92" s="1385" t="s">
        <v>90</v>
      </c>
      <c r="Q92" s="1385" t="s">
        <v>55</v>
      </c>
      <c r="R92" s="1386" t="s">
        <v>91</v>
      </c>
    </row>
    <row r="93" spans="1:18" ht="62.25" customHeight="1">
      <c r="A93" s="1752" t="s">
        <v>7</v>
      </c>
      <c r="B93" s="1803" t="s">
        <v>93</v>
      </c>
      <c r="C93" s="1819" t="s">
        <v>754</v>
      </c>
      <c r="D93" s="1820"/>
      <c r="E93" s="1821"/>
      <c r="F93" s="1816" t="s">
        <v>1491</v>
      </c>
      <c r="G93" s="1822" t="s">
        <v>1492</v>
      </c>
      <c r="H93" s="1822" t="s">
        <v>1493</v>
      </c>
      <c r="I93" s="1350" t="s">
        <v>94</v>
      </c>
      <c r="J93" s="1337">
        <v>60</v>
      </c>
      <c r="K93" s="1337">
        <v>120</v>
      </c>
      <c r="L93" s="1816" t="s">
        <v>1304</v>
      </c>
      <c r="M93" s="1817" t="s">
        <v>1494</v>
      </c>
      <c r="N93" s="1818" t="s">
        <v>1495</v>
      </c>
      <c r="O93" s="1813"/>
      <c r="P93" s="1814">
        <v>1088</v>
      </c>
      <c r="Q93" s="1814">
        <v>2912</v>
      </c>
      <c r="R93" s="1812">
        <f>SUM(P93:Q93)</f>
        <v>4000</v>
      </c>
    </row>
    <row r="94" spans="1:18" ht="62.25" customHeight="1">
      <c r="A94" s="1753"/>
      <c r="B94" s="1675"/>
      <c r="C94" s="1734"/>
      <c r="D94" s="1735"/>
      <c r="E94" s="1736"/>
      <c r="F94" s="1762"/>
      <c r="G94" s="1823"/>
      <c r="H94" s="1823"/>
      <c r="I94" s="1338" t="s">
        <v>98</v>
      </c>
      <c r="J94" s="1339"/>
      <c r="K94" s="1339"/>
      <c r="L94" s="1762"/>
      <c r="M94" s="1690"/>
      <c r="N94" s="1693"/>
      <c r="O94" s="1746"/>
      <c r="P94" s="1695"/>
      <c r="Q94" s="1695"/>
      <c r="R94" s="1672"/>
    </row>
    <row r="95" spans="1:18" ht="62.25" customHeight="1">
      <c r="A95" s="1753"/>
      <c r="B95" s="1675"/>
      <c r="C95" s="1737"/>
      <c r="D95" s="1738"/>
      <c r="E95" s="1739"/>
      <c r="F95" s="1762"/>
      <c r="G95" s="1823"/>
      <c r="H95" s="1823"/>
      <c r="I95" s="1401" t="s">
        <v>652</v>
      </c>
      <c r="J95" s="1341">
        <v>1</v>
      </c>
      <c r="K95" s="1341">
        <v>2</v>
      </c>
      <c r="L95" s="1762"/>
      <c r="M95" s="1690"/>
      <c r="N95" s="1693"/>
      <c r="O95" s="1746"/>
      <c r="P95" s="1695"/>
      <c r="Q95" s="1695"/>
      <c r="R95" s="1672"/>
    </row>
    <row r="96" spans="1:18" ht="18.75" customHeight="1">
      <c r="A96" s="1753"/>
      <c r="B96" s="1696"/>
      <c r="C96" s="1342">
        <v>140</v>
      </c>
      <c r="D96" s="1343">
        <v>240</v>
      </c>
      <c r="E96" s="1343"/>
      <c r="F96" s="1344" t="s">
        <v>99</v>
      </c>
      <c r="G96" s="1347">
        <v>182</v>
      </c>
      <c r="H96" s="1357">
        <v>1064</v>
      </c>
      <c r="I96" s="1344" t="s">
        <v>99</v>
      </c>
      <c r="J96" s="1347">
        <f>SUM(J93:J95)</f>
        <v>61</v>
      </c>
      <c r="K96" s="1347">
        <f>SUM(K93:K95)</f>
        <v>122</v>
      </c>
      <c r="L96" s="1344" t="s">
        <v>99</v>
      </c>
      <c r="M96" s="1347">
        <v>40</v>
      </c>
      <c r="N96" s="1357">
        <v>1470</v>
      </c>
      <c r="O96" s="1747"/>
      <c r="P96" s="1815"/>
      <c r="Q96" s="1815"/>
      <c r="R96" s="1727"/>
    </row>
    <row r="97" spans="1:18" ht="10.5" customHeight="1">
      <c r="A97" s="1753"/>
      <c r="B97" s="1674" t="s">
        <v>97</v>
      </c>
      <c r="C97" s="1697"/>
      <c r="D97" s="1698"/>
      <c r="E97" s="1699"/>
      <c r="F97" s="1658"/>
      <c r="G97" s="1658"/>
      <c r="H97" s="1658"/>
      <c r="I97" s="1350" t="s">
        <v>94</v>
      </c>
      <c r="J97" s="1365"/>
      <c r="K97" s="1365"/>
      <c r="L97" s="1728"/>
      <c r="M97" s="1658"/>
      <c r="N97" s="1661"/>
      <c r="O97" s="1722"/>
      <c r="P97" s="1667"/>
      <c r="Q97" s="1667"/>
      <c r="R97" s="1726"/>
    </row>
    <row r="98" spans="1:18" ht="21" customHeight="1">
      <c r="A98" s="1753"/>
      <c r="B98" s="1675"/>
      <c r="C98" s="1700"/>
      <c r="D98" s="1701"/>
      <c r="E98" s="1702"/>
      <c r="F98" s="1659"/>
      <c r="G98" s="1659"/>
      <c r="H98" s="1659"/>
      <c r="I98" s="1338" t="s">
        <v>98</v>
      </c>
      <c r="J98" s="1354"/>
      <c r="K98" s="1354"/>
      <c r="L98" s="1729"/>
      <c r="M98" s="1659"/>
      <c r="N98" s="1662"/>
      <c r="O98" s="1723"/>
      <c r="P98" s="1668"/>
      <c r="Q98" s="1668"/>
      <c r="R98" s="1672"/>
    </row>
    <row r="99" spans="1:18" ht="10.5" customHeight="1">
      <c r="A99" s="1753"/>
      <c r="B99" s="1675"/>
      <c r="C99" s="1703"/>
      <c r="D99" s="1704"/>
      <c r="E99" s="1705"/>
      <c r="F99" s="1659"/>
      <c r="G99" s="1659"/>
      <c r="H99" s="1659"/>
      <c r="I99" s="1340" t="s">
        <v>652</v>
      </c>
      <c r="J99" s="1363"/>
      <c r="K99" s="1363"/>
      <c r="L99" s="1729"/>
      <c r="M99" s="1659"/>
      <c r="N99" s="1662"/>
      <c r="O99" s="1723"/>
      <c r="P99" s="1668"/>
      <c r="Q99" s="1668"/>
      <c r="R99" s="1672"/>
    </row>
    <row r="100" spans="1:18" ht="10.5" customHeight="1">
      <c r="A100" s="1753"/>
      <c r="B100" s="1696"/>
      <c r="C100" s="1202"/>
      <c r="D100" s="1352"/>
      <c r="E100" s="1352"/>
      <c r="F100" s="1706"/>
      <c r="G100" s="1706"/>
      <c r="H100" s="1706"/>
      <c r="I100" s="1344" t="s">
        <v>99</v>
      </c>
      <c r="J100" s="1364"/>
      <c r="K100" s="1364"/>
      <c r="L100" s="1730"/>
      <c r="M100" s="1706"/>
      <c r="N100" s="1721"/>
      <c r="O100" s="1724"/>
      <c r="P100" s="1725"/>
      <c r="Q100" s="1725"/>
      <c r="R100" s="1727"/>
    </row>
    <row r="101" spans="1:18" ht="21" customHeight="1">
      <c r="A101" s="1753"/>
      <c r="B101" s="1674" t="s">
        <v>39</v>
      </c>
      <c r="C101" s="1731" t="s">
        <v>755</v>
      </c>
      <c r="D101" s="1732"/>
      <c r="E101" s="1733"/>
      <c r="F101" s="1824" t="s">
        <v>959</v>
      </c>
      <c r="G101" s="1689" t="s">
        <v>1148</v>
      </c>
      <c r="H101" s="1827" t="s">
        <v>1490</v>
      </c>
      <c r="I101" s="1350" t="s">
        <v>94</v>
      </c>
      <c r="J101" s="1353"/>
      <c r="K101" s="1353"/>
      <c r="L101" s="1761" t="s">
        <v>1328</v>
      </c>
      <c r="M101" s="1689">
        <v>30</v>
      </c>
      <c r="N101" s="1901">
        <v>350</v>
      </c>
      <c r="O101" s="1807"/>
      <c r="P101" s="1810"/>
      <c r="Q101" s="1810"/>
      <c r="R101" s="1811"/>
    </row>
    <row r="102" spans="1:18" ht="21" customHeight="1">
      <c r="A102" s="1753"/>
      <c r="B102" s="1675"/>
      <c r="C102" s="1734"/>
      <c r="D102" s="1735"/>
      <c r="E102" s="1736"/>
      <c r="F102" s="1825"/>
      <c r="G102" s="1690"/>
      <c r="H102" s="1828"/>
      <c r="I102" s="1338" t="s">
        <v>95</v>
      </c>
      <c r="J102" s="1354"/>
      <c r="K102" s="1354"/>
      <c r="L102" s="1762"/>
      <c r="M102" s="1690"/>
      <c r="N102" s="1902"/>
      <c r="O102" s="1808"/>
      <c r="P102" s="1810"/>
      <c r="Q102" s="1810"/>
      <c r="R102" s="1811"/>
    </row>
    <row r="103" spans="1:18" ht="21" customHeight="1">
      <c r="A103" s="1753"/>
      <c r="B103" s="1675"/>
      <c r="C103" s="1737"/>
      <c r="D103" s="1738"/>
      <c r="E103" s="1739"/>
      <c r="F103" s="1826"/>
      <c r="G103" s="1690"/>
      <c r="H103" s="1828"/>
      <c r="I103" s="1340" t="s">
        <v>652</v>
      </c>
      <c r="J103" s="1341">
        <v>200</v>
      </c>
      <c r="K103" s="1341"/>
      <c r="L103" s="1762"/>
      <c r="M103" s="1690"/>
      <c r="N103" s="1902"/>
      <c r="O103" s="1808"/>
      <c r="P103" s="1810"/>
      <c r="Q103" s="1810"/>
      <c r="R103" s="1811"/>
    </row>
    <row r="104" spans="1:18" ht="18" customHeight="1">
      <c r="A104" s="1753"/>
      <c r="B104" s="1675"/>
      <c r="C104" s="1355">
        <v>200</v>
      </c>
      <c r="D104" s="1356">
        <v>220</v>
      </c>
      <c r="E104" s="1356">
        <v>24</v>
      </c>
      <c r="F104" s="1344" t="s">
        <v>99</v>
      </c>
      <c r="G104" s="1347">
        <v>11</v>
      </c>
      <c r="H104" s="1347">
        <v>410</v>
      </c>
      <c r="I104" s="1358" t="s">
        <v>99</v>
      </c>
      <c r="J104" s="1359">
        <f>SUM(J101:J103)</f>
        <v>200</v>
      </c>
      <c r="K104" s="1360">
        <f>SUM(K101:K103)</f>
        <v>0</v>
      </c>
      <c r="L104" s="1344" t="s">
        <v>99</v>
      </c>
      <c r="M104" s="1347">
        <v>30</v>
      </c>
      <c r="N104" s="1402">
        <v>350</v>
      </c>
      <c r="O104" s="1809"/>
      <c r="P104" s="1810"/>
      <c r="Q104" s="1810"/>
      <c r="R104" s="1811"/>
    </row>
    <row r="105" spans="1:18" ht="10.5" customHeight="1">
      <c r="A105" s="1753"/>
      <c r="B105" s="1674" t="s">
        <v>100</v>
      </c>
      <c r="C105" s="1697"/>
      <c r="D105" s="1698"/>
      <c r="E105" s="1699"/>
      <c r="F105" s="1658"/>
      <c r="G105" s="1658"/>
      <c r="H105" s="1658"/>
      <c r="I105" s="1350" t="s">
        <v>94</v>
      </c>
      <c r="J105" s="1365"/>
      <c r="K105" s="1365"/>
      <c r="L105" s="1728"/>
      <c r="M105" s="1658"/>
      <c r="N105" s="1661"/>
      <c r="O105" s="1722"/>
      <c r="P105" s="1667"/>
      <c r="Q105" s="1667"/>
      <c r="R105" s="1726"/>
    </row>
    <row r="106" spans="1:18" ht="21" customHeight="1">
      <c r="A106" s="1753"/>
      <c r="B106" s="1675"/>
      <c r="C106" s="1700"/>
      <c r="D106" s="1701"/>
      <c r="E106" s="1702"/>
      <c r="F106" s="1659"/>
      <c r="G106" s="1659"/>
      <c r="H106" s="1659"/>
      <c r="I106" s="1338" t="s">
        <v>98</v>
      </c>
      <c r="J106" s="1354"/>
      <c r="K106" s="1354"/>
      <c r="L106" s="1729"/>
      <c r="M106" s="1659"/>
      <c r="N106" s="1662"/>
      <c r="O106" s="1723"/>
      <c r="P106" s="1668"/>
      <c r="Q106" s="1668"/>
      <c r="R106" s="1672"/>
    </row>
    <row r="107" spans="1:18" ht="10.5" customHeight="1">
      <c r="A107" s="1753"/>
      <c r="B107" s="1675"/>
      <c r="C107" s="1703"/>
      <c r="D107" s="1704"/>
      <c r="E107" s="1705"/>
      <c r="F107" s="1659"/>
      <c r="G107" s="1659"/>
      <c r="H107" s="1659"/>
      <c r="I107" s="1340" t="s">
        <v>652</v>
      </c>
      <c r="J107" s="1363"/>
      <c r="K107" s="1363"/>
      <c r="L107" s="1729"/>
      <c r="M107" s="1659"/>
      <c r="N107" s="1662"/>
      <c r="O107" s="1723"/>
      <c r="P107" s="1668"/>
      <c r="Q107" s="1668"/>
      <c r="R107" s="1672"/>
    </row>
    <row r="108" spans="1:18" ht="10.5" customHeight="1">
      <c r="A108" s="1753"/>
      <c r="B108" s="1696"/>
      <c r="C108" s="1202"/>
      <c r="D108" s="1352"/>
      <c r="E108" s="1352"/>
      <c r="F108" s="1706"/>
      <c r="G108" s="1706"/>
      <c r="H108" s="1706"/>
      <c r="I108" s="1344" t="s">
        <v>99</v>
      </c>
      <c r="J108" s="1364"/>
      <c r="K108" s="1364"/>
      <c r="L108" s="1730"/>
      <c r="M108" s="1706"/>
      <c r="N108" s="1721"/>
      <c r="O108" s="1724"/>
      <c r="P108" s="1725"/>
      <c r="Q108" s="1725"/>
      <c r="R108" s="1727"/>
    </row>
    <row r="109" spans="1:18" ht="10.5" customHeight="1">
      <c r="A109" s="1753"/>
      <c r="B109" s="1674" t="s">
        <v>101</v>
      </c>
      <c r="C109" s="1700"/>
      <c r="D109" s="1701"/>
      <c r="E109" s="1702"/>
      <c r="F109" s="1659"/>
      <c r="G109" s="1659"/>
      <c r="H109" s="1659"/>
      <c r="I109" s="1350" t="s">
        <v>94</v>
      </c>
      <c r="J109" s="1353"/>
      <c r="K109" s="1353"/>
      <c r="L109" s="1729"/>
      <c r="M109" s="1659"/>
      <c r="N109" s="1662"/>
      <c r="O109" s="1723"/>
      <c r="P109" s="1668"/>
      <c r="Q109" s="1668"/>
      <c r="R109" s="1672"/>
    </row>
    <row r="110" spans="1:18" ht="21" customHeight="1">
      <c r="A110" s="1753"/>
      <c r="B110" s="1675"/>
      <c r="C110" s="1700"/>
      <c r="D110" s="1701"/>
      <c r="E110" s="1702"/>
      <c r="F110" s="1659"/>
      <c r="G110" s="1659"/>
      <c r="H110" s="1659"/>
      <c r="I110" s="1338" t="s">
        <v>98</v>
      </c>
      <c r="J110" s="1354"/>
      <c r="K110" s="1354"/>
      <c r="L110" s="1729"/>
      <c r="M110" s="1659"/>
      <c r="N110" s="1662"/>
      <c r="O110" s="1723"/>
      <c r="P110" s="1668"/>
      <c r="Q110" s="1668"/>
      <c r="R110" s="1672"/>
    </row>
    <row r="111" spans="1:18" ht="10.5" customHeight="1">
      <c r="A111" s="1753"/>
      <c r="B111" s="1675"/>
      <c r="C111" s="1703"/>
      <c r="D111" s="1704"/>
      <c r="E111" s="1705"/>
      <c r="F111" s="1659"/>
      <c r="G111" s="1659"/>
      <c r="H111" s="1659"/>
      <c r="I111" s="1340" t="s">
        <v>652</v>
      </c>
      <c r="J111" s="1363"/>
      <c r="K111" s="1363"/>
      <c r="L111" s="1729"/>
      <c r="M111" s="1659"/>
      <c r="N111" s="1662"/>
      <c r="O111" s="1723"/>
      <c r="P111" s="1668"/>
      <c r="Q111" s="1668"/>
      <c r="R111" s="1672"/>
    </row>
    <row r="112" spans="1:18" ht="10.5" customHeight="1" thickBot="1">
      <c r="A112" s="1754"/>
      <c r="B112" s="1676"/>
      <c r="C112" s="1367"/>
      <c r="D112" s="1368"/>
      <c r="E112" s="1368"/>
      <c r="F112" s="1660"/>
      <c r="G112" s="1660"/>
      <c r="H112" s="1660"/>
      <c r="I112" s="1374" t="s">
        <v>99</v>
      </c>
      <c r="J112" s="1370"/>
      <c r="K112" s="1370"/>
      <c r="L112" s="1840"/>
      <c r="M112" s="1660"/>
      <c r="N112" s="1663"/>
      <c r="O112" s="1781"/>
      <c r="P112" s="1669"/>
      <c r="Q112" s="1669"/>
      <c r="R112" s="1673"/>
    </row>
    <row r="113" spans="1:18" ht="10.5" customHeight="1">
      <c r="A113" s="1752" t="s">
        <v>119</v>
      </c>
      <c r="B113" s="1803" t="s">
        <v>103</v>
      </c>
      <c r="C113" s="1804"/>
      <c r="D113" s="1805"/>
      <c r="E113" s="1806"/>
      <c r="F113" s="1748"/>
      <c r="G113" s="1749"/>
      <c r="H113" s="1749"/>
      <c r="I113" s="1350" t="s">
        <v>94</v>
      </c>
      <c r="J113" s="1403"/>
      <c r="K113" s="1403"/>
      <c r="L113" s="1749"/>
      <c r="M113" s="1749"/>
      <c r="N113" s="1750"/>
      <c r="O113" s="1799"/>
      <c r="P113" s="1800"/>
      <c r="Q113" s="1801"/>
      <c r="R113" s="1802"/>
    </row>
    <row r="114" spans="1:18" ht="21" customHeight="1">
      <c r="A114" s="1753"/>
      <c r="B114" s="1675"/>
      <c r="C114" s="1680"/>
      <c r="D114" s="1681"/>
      <c r="E114" s="1682"/>
      <c r="F114" s="1729"/>
      <c r="G114" s="1659"/>
      <c r="H114" s="1659"/>
      <c r="I114" s="1338" t="s">
        <v>98</v>
      </c>
      <c r="J114" s="1354"/>
      <c r="K114" s="1354"/>
      <c r="L114" s="1659"/>
      <c r="M114" s="1659"/>
      <c r="N114" s="1662"/>
      <c r="O114" s="1665"/>
      <c r="P114" s="1740"/>
      <c r="Q114" s="1740"/>
      <c r="R114" s="1742"/>
    </row>
    <row r="115" spans="1:18" ht="10.5" customHeight="1">
      <c r="A115" s="1753"/>
      <c r="B115" s="1675"/>
      <c r="C115" s="1683"/>
      <c r="D115" s="1684"/>
      <c r="E115" s="1685"/>
      <c r="F115" s="1729"/>
      <c r="G115" s="1659"/>
      <c r="H115" s="1659"/>
      <c r="I115" s="1340" t="s">
        <v>652</v>
      </c>
      <c r="J115" s="1363"/>
      <c r="K115" s="1363"/>
      <c r="L115" s="1659"/>
      <c r="M115" s="1659"/>
      <c r="N115" s="1662"/>
      <c r="O115" s="1665"/>
      <c r="P115" s="1740"/>
      <c r="Q115" s="1740"/>
      <c r="R115" s="1742"/>
    </row>
    <row r="116" spans="1:18" ht="10.5" customHeight="1">
      <c r="A116" s="1753"/>
      <c r="B116" s="1696"/>
      <c r="C116" s="1202"/>
      <c r="D116" s="1352"/>
      <c r="E116" s="1352"/>
      <c r="F116" s="1730"/>
      <c r="G116" s="1706"/>
      <c r="H116" s="1706"/>
      <c r="I116" s="1344" t="s">
        <v>99</v>
      </c>
      <c r="J116" s="1364"/>
      <c r="K116" s="1364"/>
      <c r="L116" s="1706"/>
      <c r="M116" s="1706"/>
      <c r="N116" s="1721"/>
      <c r="O116" s="1743"/>
      <c r="P116" s="1792"/>
      <c r="Q116" s="1792"/>
      <c r="R116" s="1795"/>
    </row>
    <row r="117" spans="1:18" ht="10.5" customHeight="1">
      <c r="A117" s="1753"/>
      <c r="B117" s="1674" t="s">
        <v>104</v>
      </c>
      <c r="C117" s="1700"/>
      <c r="D117" s="1701"/>
      <c r="E117" s="1702"/>
      <c r="F117" s="1659"/>
      <c r="G117" s="1659"/>
      <c r="H117" s="1659"/>
      <c r="I117" s="1350" t="s">
        <v>94</v>
      </c>
      <c r="J117" s="1353"/>
      <c r="K117" s="1353"/>
      <c r="L117" s="1729"/>
      <c r="M117" s="1659"/>
      <c r="N117" s="1662"/>
      <c r="O117" s="1723"/>
      <c r="P117" s="1668"/>
      <c r="Q117" s="1668"/>
      <c r="R117" s="1672"/>
    </row>
    <row r="118" spans="1:18" ht="21" customHeight="1">
      <c r="A118" s="1753"/>
      <c r="B118" s="1675"/>
      <c r="C118" s="1700"/>
      <c r="D118" s="1701"/>
      <c r="E118" s="1702"/>
      <c r="F118" s="1659"/>
      <c r="G118" s="1659"/>
      <c r="H118" s="1659"/>
      <c r="I118" s="1338" t="s">
        <v>98</v>
      </c>
      <c r="J118" s="1354"/>
      <c r="K118" s="1354"/>
      <c r="L118" s="1729"/>
      <c r="M118" s="1659"/>
      <c r="N118" s="1662"/>
      <c r="O118" s="1723"/>
      <c r="P118" s="1668"/>
      <c r="Q118" s="1668"/>
      <c r="R118" s="1672"/>
    </row>
    <row r="119" spans="1:18" ht="10.5" customHeight="1">
      <c r="A119" s="1753"/>
      <c r="B119" s="1675"/>
      <c r="C119" s="1703"/>
      <c r="D119" s="1704"/>
      <c r="E119" s="1705"/>
      <c r="F119" s="1659"/>
      <c r="G119" s="1659"/>
      <c r="H119" s="1659"/>
      <c r="I119" s="1340" t="s">
        <v>651</v>
      </c>
      <c r="J119" s="1363"/>
      <c r="K119" s="1363"/>
      <c r="L119" s="1729"/>
      <c r="M119" s="1659"/>
      <c r="N119" s="1662"/>
      <c r="O119" s="1723"/>
      <c r="P119" s="1668"/>
      <c r="Q119" s="1668"/>
      <c r="R119" s="1672"/>
    </row>
    <row r="120" spans="1:18" ht="10.5" customHeight="1">
      <c r="A120" s="1753"/>
      <c r="B120" s="1696"/>
      <c r="C120" s="1202"/>
      <c r="D120" s="1352"/>
      <c r="E120" s="1352"/>
      <c r="F120" s="1706"/>
      <c r="G120" s="1706"/>
      <c r="H120" s="1706"/>
      <c r="I120" s="1344" t="s">
        <v>99</v>
      </c>
      <c r="J120" s="1364"/>
      <c r="K120" s="1364"/>
      <c r="L120" s="1730"/>
      <c r="M120" s="1706"/>
      <c r="N120" s="1721"/>
      <c r="O120" s="1724"/>
      <c r="P120" s="1725"/>
      <c r="Q120" s="1725"/>
      <c r="R120" s="1727"/>
    </row>
    <row r="121" spans="1:18" ht="10.5" customHeight="1">
      <c r="A121" s="1753"/>
      <c r="B121" s="1674" t="s">
        <v>105</v>
      </c>
      <c r="C121" s="1677"/>
      <c r="D121" s="1678"/>
      <c r="E121" s="1679"/>
      <c r="F121" s="1761" t="s">
        <v>704</v>
      </c>
      <c r="G121" s="1689" t="s">
        <v>1521</v>
      </c>
      <c r="H121" s="1689" t="s">
        <v>1523</v>
      </c>
      <c r="I121" s="1350" t="s">
        <v>94</v>
      </c>
      <c r="J121" s="1365"/>
      <c r="K121" s="1365"/>
      <c r="L121" s="1761" t="s">
        <v>106</v>
      </c>
      <c r="M121" s="1689">
        <v>4</v>
      </c>
      <c r="N121" s="1782">
        <v>100</v>
      </c>
      <c r="O121" s="1796"/>
      <c r="P121" s="1791">
        <v>170</v>
      </c>
      <c r="Q121" s="1791"/>
      <c r="R121" s="1794">
        <f>SUM(P121:Q121)</f>
        <v>170</v>
      </c>
    </row>
    <row r="122" spans="1:18" ht="21" customHeight="1">
      <c r="A122" s="1753"/>
      <c r="B122" s="1675"/>
      <c r="C122" s="1680"/>
      <c r="D122" s="1681"/>
      <c r="E122" s="1682"/>
      <c r="F122" s="1762"/>
      <c r="G122" s="1690"/>
      <c r="H122" s="1690"/>
      <c r="I122" s="1338" t="s">
        <v>98</v>
      </c>
      <c r="J122" s="1354"/>
      <c r="K122" s="1354"/>
      <c r="L122" s="1762"/>
      <c r="M122" s="1690"/>
      <c r="N122" s="1783"/>
      <c r="O122" s="1797"/>
      <c r="P122" s="1740"/>
      <c r="Q122" s="1740"/>
      <c r="R122" s="1742"/>
    </row>
    <row r="123" spans="1:18" ht="12" customHeight="1">
      <c r="A123" s="1753"/>
      <c r="B123" s="1675"/>
      <c r="C123" s="1683"/>
      <c r="D123" s="1684"/>
      <c r="E123" s="1685"/>
      <c r="F123" s="1762"/>
      <c r="G123" s="1691"/>
      <c r="H123" s="1691"/>
      <c r="I123" s="1340" t="s">
        <v>650</v>
      </c>
      <c r="J123" s="1363"/>
      <c r="K123" s="1363"/>
      <c r="L123" s="1762"/>
      <c r="M123" s="1691"/>
      <c r="N123" s="1784"/>
      <c r="O123" s="1797"/>
      <c r="P123" s="1740"/>
      <c r="Q123" s="1740"/>
      <c r="R123" s="1742"/>
    </row>
    <row r="124" spans="1:18" ht="10.5" customHeight="1">
      <c r="A124" s="1753"/>
      <c r="B124" s="1696"/>
      <c r="C124" s="1202"/>
      <c r="D124" s="1352"/>
      <c r="E124" s="1352">
        <v>0</v>
      </c>
      <c r="F124" s="1344" t="s">
        <v>96</v>
      </c>
      <c r="G124" s="1348">
        <v>6</v>
      </c>
      <c r="H124" s="1349">
        <v>165</v>
      </c>
      <c r="I124" s="1344" t="s">
        <v>99</v>
      </c>
      <c r="J124" s="1364"/>
      <c r="K124" s="1364"/>
      <c r="L124" s="1344" t="s">
        <v>96</v>
      </c>
      <c r="M124" s="1348">
        <v>4</v>
      </c>
      <c r="N124" s="1388">
        <v>100</v>
      </c>
      <c r="O124" s="1798"/>
      <c r="P124" s="1792"/>
      <c r="Q124" s="1792"/>
      <c r="R124" s="1795"/>
    </row>
    <row r="125" spans="1:18" ht="15" customHeight="1">
      <c r="A125" s="1753"/>
      <c r="B125" s="1674" t="s">
        <v>42</v>
      </c>
      <c r="C125" s="1697"/>
      <c r="D125" s="1698"/>
      <c r="E125" s="1699"/>
      <c r="F125" s="1761" t="s">
        <v>1158</v>
      </c>
      <c r="G125" s="1689">
        <v>12</v>
      </c>
      <c r="H125" s="1689">
        <v>120</v>
      </c>
      <c r="I125" s="1350" t="s">
        <v>94</v>
      </c>
      <c r="J125" s="1365"/>
      <c r="K125" s="1365"/>
      <c r="L125" s="1761" t="s">
        <v>882</v>
      </c>
      <c r="M125" s="1689">
        <v>37</v>
      </c>
      <c r="N125" s="1788">
        <v>646</v>
      </c>
      <c r="O125" s="1665"/>
      <c r="P125" s="1791">
        <v>148</v>
      </c>
      <c r="Q125" s="1793"/>
      <c r="R125" s="1794">
        <f>SUM(P125:Q125)</f>
        <v>148</v>
      </c>
    </row>
    <row r="126" spans="1:18" ht="21" customHeight="1">
      <c r="A126" s="1753"/>
      <c r="B126" s="1675"/>
      <c r="C126" s="1700"/>
      <c r="D126" s="1701"/>
      <c r="E126" s="1702"/>
      <c r="F126" s="1762"/>
      <c r="G126" s="1690"/>
      <c r="H126" s="1690"/>
      <c r="I126" s="1338" t="s">
        <v>98</v>
      </c>
      <c r="J126" s="1354"/>
      <c r="K126" s="1354"/>
      <c r="L126" s="1762"/>
      <c r="M126" s="1690"/>
      <c r="N126" s="1789"/>
      <c r="O126" s="1665"/>
      <c r="P126" s="1740"/>
      <c r="Q126" s="1740"/>
      <c r="R126" s="1742"/>
    </row>
    <row r="127" spans="1:18" ht="15" customHeight="1">
      <c r="A127" s="1753"/>
      <c r="B127" s="1675"/>
      <c r="C127" s="1703"/>
      <c r="D127" s="1704"/>
      <c r="E127" s="1705"/>
      <c r="F127" s="1762"/>
      <c r="G127" s="1691"/>
      <c r="H127" s="1691"/>
      <c r="I127" s="1340" t="s">
        <v>650</v>
      </c>
      <c r="J127" s="1363"/>
      <c r="K127" s="1363"/>
      <c r="L127" s="1893"/>
      <c r="M127" s="1691"/>
      <c r="N127" s="1790"/>
      <c r="O127" s="1665"/>
      <c r="P127" s="1740"/>
      <c r="Q127" s="1740"/>
      <c r="R127" s="1742"/>
    </row>
    <row r="128" spans="1:18" ht="10.5" customHeight="1">
      <c r="A128" s="1753"/>
      <c r="B128" s="1696"/>
      <c r="C128" s="1342">
        <v>11</v>
      </c>
      <c r="D128" s="1343">
        <v>6</v>
      </c>
      <c r="E128" s="1343"/>
      <c r="F128" s="1344" t="s">
        <v>96</v>
      </c>
      <c r="G128" s="1348">
        <v>12</v>
      </c>
      <c r="H128" s="1349">
        <v>120</v>
      </c>
      <c r="I128" s="1344" t="s">
        <v>99</v>
      </c>
      <c r="J128" s="1364">
        <f>SUM(J125:J127)</f>
        <v>0</v>
      </c>
      <c r="K128" s="1364">
        <f>SUM(K125:K127)</f>
        <v>0</v>
      </c>
      <c r="L128" s="1344" t="s">
        <v>96</v>
      </c>
      <c r="M128" s="1348">
        <v>37</v>
      </c>
      <c r="N128" s="1349">
        <v>646</v>
      </c>
      <c r="O128" s="1743"/>
      <c r="P128" s="1792"/>
      <c r="Q128" s="1792"/>
      <c r="R128" s="1795"/>
    </row>
    <row r="129" spans="1:18" ht="29.25" customHeight="1">
      <c r="A129" s="1753"/>
      <c r="B129" s="1674" t="s">
        <v>107</v>
      </c>
      <c r="C129" s="1731" t="s">
        <v>1166</v>
      </c>
      <c r="D129" s="1732"/>
      <c r="E129" s="1733"/>
      <c r="F129" s="1720" t="s">
        <v>1346</v>
      </c>
      <c r="G129" s="1689" t="s">
        <v>1347</v>
      </c>
      <c r="H129" s="1689" t="s">
        <v>1348</v>
      </c>
      <c r="I129" s="1350" t="s">
        <v>94</v>
      </c>
      <c r="J129" s="1365"/>
      <c r="K129" s="1365"/>
      <c r="L129" s="1761" t="s">
        <v>1529</v>
      </c>
      <c r="M129" s="1689">
        <v>8</v>
      </c>
      <c r="N129" s="1692">
        <v>200</v>
      </c>
      <c r="O129" s="1665"/>
      <c r="P129" s="1791">
        <v>30</v>
      </c>
      <c r="Q129" s="1793"/>
      <c r="R129" s="1794">
        <f>SUM(P129:Q129)</f>
        <v>30</v>
      </c>
    </row>
    <row r="130" spans="1:18" ht="29.25" customHeight="1">
      <c r="A130" s="1753"/>
      <c r="B130" s="1675"/>
      <c r="C130" s="1734"/>
      <c r="D130" s="1735"/>
      <c r="E130" s="1736"/>
      <c r="F130" s="1718"/>
      <c r="G130" s="1690"/>
      <c r="H130" s="1690"/>
      <c r="I130" s="1338" t="s">
        <v>98</v>
      </c>
      <c r="J130" s="1354"/>
      <c r="K130" s="1354"/>
      <c r="L130" s="1762"/>
      <c r="M130" s="1690"/>
      <c r="N130" s="1693"/>
      <c r="O130" s="1665"/>
      <c r="P130" s="1740"/>
      <c r="Q130" s="1740"/>
      <c r="R130" s="1742"/>
    </row>
    <row r="131" spans="1:18" ht="29.25" customHeight="1">
      <c r="A131" s="1753"/>
      <c r="B131" s="1675"/>
      <c r="C131" s="1737"/>
      <c r="D131" s="1738"/>
      <c r="E131" s="1739"/>
      <c r="F131" s="1719"/>
      <c r="G131" s="1691"/>
      <c r="H131" s="1691"/>
      <c r="I131" s="1366" t="s">
        <v>551</v>
      </c>
      <c r="J131" s="1363"/>
      <c r="K131" s="1363"/>
      <c r="L131" s="1762"/>
      <c r="M131" s="1691"/>
      <c r="N131" s="1694"/>
      <c r="O131" s="1665"/>
      <c r="P131" s="1740"/>
      <c r="Q131" s="1740"/>
      <c r="R131" s="1742"/>
    </row>
    <row r="132" spans="1:18" ht="10.5" customHeight="1">
      <c r="A132" s="1753"/>
      <c r="B132" s="1696"/>
      <c r="C132" s="1342">
        <v>15</v>
      </c>
      <c r="D132" s="1343">
        <v>36</v>
      </c>
      <c r="E132" s="1343"/>
      <c r="F132" s="1344" t="s">
        <v>96</v>
      </c>
      <c r="G132" s="1348">
        <v>7</v>
      </c>
      <c r="H132" s="1348">
        <v>150</v>
      </c>
      <c r="I132" s="1344" t="s">
        <v>99</v>
      </c>
      <c r="J132" s="1364"/>
      <c r="K132" s="1364"/>
      <c r="L132" s="1344" t="s">
        <v>96</v>
      </c>
      <c r="M132" s="1348">
        <v>8</v>
      </c>
      <c r="N132" s="1349">
        <v>200</v>
      </c>
      <c r="O132" s="1743"/>
      <c r="P132" s="1792"/>
      <c r="Q132" s="1792"/>
      <c r="R132" s="1795"/>
    </row>
    <row r="133" spans="1:18" ht="10.5" customHeight="1">
      <c r="A133" s="1753"/>
      <c r="B133" s="1674" t="s">
        <v>108</v>
      </c>
      <c r="C133" s="1731" t="s">
        <v>715</v>
      </c>
      <c r="D133" s="1732"/>
      <c r="E133" s="1733"/>
      <c r="F133" s="1658"/>
      <c r="G133" s="1658"/>
      <c r="H133" s="1658"/>
      <c r="I133" s="1350" t="s">
        <v>94</v>
      </c>
      <c r="J133" s="1365"/>
      <c r="K133" s="1365"/>
      <c r="L133" s="1917" t="s">
        <v>1349</v>
      </c>
      <c r="M133" s="1914" t="s">
        <v>1350</v>
      </c>
      <c r="N133" s="1785" t="s">
        <v>1351</v>
      </c>
      <c r="O133" s="1722"/>
      <c r="P133" s="1667"/>
      <c r="Q133" s="1667"/>
      <c r="R133" s="1726"/>
    </row>
    <row r="134" spans="1:18" ht="21" customHeight="1">
      <c r="A134" s="1753"/>
      <c r="B134" s="1675"/>
      <c r="C134" s="1734"/>
      <c r="D134" s="1735"/>
      <c r="E134" s="1736"/>
      <c r="F134" s="1659"/>
      <c r="G134" s="1659"/>
      <c r="H134" s="1659"/>
      <c r="I134" s="1338" t="s">
        <v>98</v>
      </c>
      <c r="J134" s="1354"/>
      <c r="K134" s="1354"/>
      <c r="L134" s="1918"/>
      <c r="M134" s="1915"/>
      <c r="N134" s="1786"/>
      <c r="O134" s="1723"/>
      <c r="P134" s="1668"/>
      <c r="Q134" s="1668"/>
      <c r="R134" s="1672"/>
    </row>
    <row r="135" spans="1:18" ht="10.5" customHeight="1">
      <c r="A135" s="1753"/>
      <c r="B135" s="1675"/>
      <c r="C135" s="1737"/>
      <c r="D135" s="1738"/>
      <c r="E135" s="1739"/>
      <c r="F135" s="1659"/>
      <c r="G135" s="1659"/>
      <c r="H135" s="1659"/>
      <c r="I135" s="1340" t="s">
        <v>650</v>
      </c>
      <c r="J135" s="1363"/>
      <c r="K135" s="1363"/>
      <c r="L135" s="1919"/>
      <c r="M135" s="1916"/>
      <c r="N135" s="1787"/>
      <c r="O135" s="1723"/>
      <c r="P135" s="1668"/>
      <c r="Q135" s="1668"/>
      <c r="R135" s="1672"/>
    </row>
    <row r="136" spans="1:18" ht="10.5" customHeight="1" thickBot="1">
      <c r="A136" s="1754"/>
      <c r="B136" s="1676"/>
      <c r="C136" s="1372"/>
      <c r="D136" s="1373"/>
      <c r="E136" s="1373"/>
      <c r="F136" s="1660"/>
      <c r="G136" s="1660"/>
      <c r="H136" s="1660"/>
      <c r="I136" s="1374" t="s">
        <v>99</v>
      </c>
      <c r="J136" s="1370">
        <f>SUM(J133:J135)</f>
        <v>0</v>
      </c>
      <c r="K136" s="1370">
        <f>SUM(K133:K135)</f>
        <v>0</v>
      </c>
      <c r="L136" s="1404" t="s">
        <v>96</v>
      </c>
      <c r="M136" s="1404">
        <v>2</v>
      </c>
      <c r="N136" s="1405">
        <v>70</v>
      </c>
      <c r="O136" s="1781"/>
      <c r="P136" s="1669"/>
      <c r="Q136" s="1669"/>
      <c r="R136" s="1673"/>
    </row>
    <row r="137" spans="1:18" ht="14.25" thickBot="1">
      <c r="A137" s="1763" t="str">
        <f>A90</f>
        <v>４　　ボランティアバンク設置・ボランティア活動状況(令和４年度計画）</v>
      </c>
      <c r="B137" s="1763"/>
      <c r="C137" s="1763"/>
      <c r="D137" s="1763"/>
      <c r="E137" s="1763"/>
      <c r="F137" s="1763"/>
      <c r="G137" s="1763"/>
      <c r="H137" s="1763"/>
      <c r="I137" s="1763"/>
      <c r="J137" s="1763"/>
      <c r="K137" s="1763"/>
      <c r="L137" s="1763"/>
      <c r="M137" s="1763"/>
      <c r="N137" s="1763"/>
      <c r="O137" s="1763"/>
      <c r="P137" s="1763"/>
      <c r="Q137" s="1763"/>
      <c r="R137" s="1763"/>
    </row>
    <row r="138" spans="1:18" ht="24" customHeight="1">
      <c r="A138" s="1764" t="s">
        <v>73</v>
      </c>
      <c r="B138" s="1765"/>
      <c r="C138" s="1768" t="s">
        <v>74</v>
      </c>
      <c r="D138" s="1769"/>
      <c r="E138" s="1770"/>
      <c r="F138" s="1771" t="s">
        <v>75</v>
      </c>
      <c r="G138" s="1772"/>
      <c r="H138" s="1773"/>
      <c r="I138" s="1774" t="s">
        <v>76</v>
      </c>
      <c r="J138" s="1775"/>
      <c r="K138" s="1776"/>
      <c r="L138" s="1774" t="s">
        <v>77</v>
      </c>
      <c r="M138" s="1775"/>
      <c r="N138" s="1777"/>
      <c r="O138" s="1778" t="s">
        <v>78</v>
      </c>
      <c r="P138" s="1778"/>
      <c r="Q138" s="1778"/>
      <c r="R138" s="1779"/>
    </row>
    <row r="139" spans="1:18" ht="36.75" customHeight="1" thickBot="1">
      <c r="A139" s="1766"/>
      <c r="B139" s="1767"/>
      <c r="C139" s="1378" t="s">
        <v>79</v>
      </c>
      <c r="D139" s="1379" t="s">
        <v>80</v>
      </c>
      <c r="E139" s="1379" t="s">
        <v>81</v>
      </c>
      <c r="F139" s="1380" t="s">
        <v>82</v>
      </c>
      <c r="G139" s="1380" t="s">
        <v>83</v>
      </c>
      <c r="H139" s="1380" t="s">
        <v>84</v>
      </c>
      <c r="I139" s="1381" t="s">
        <v>82</v>
      </c>
      <c r="J139" s="1381" t="s">
        <v>85</v>
      </c>
      <c r="K139" s="1382" t="s">
        <v>86</v>
      </c>
      <c r="L139" s="1381" t="s">
        <v>87</v>
      </c>
      <c r="M139" s="1381" t="s">
        <v>83</v>
      </c>
      <c r="N139" s="1383" t="s">
        <v>88</v>
      </c>
      <c r="O139" s="1384" t="s">
        <v>89</v>
      </c>
      <c r="P139" s="1385" t="s">
        <v>90</v>
      </c>
      <c r="Q139" s="1385" t="s">
        <v>55</v>
      </c>
      <c r="R139" s="1386" t="s">
        <v>91</v>
      </c>
    </row>
    <row r="140" spans="1:18" ht="12" customHeight="1">
      <c r="A140" s="1752" t="s">
        <v>109</v>
      </c>
      <c r="B140" s="1755" t="s">
        <v>110</v>
      </c>
      <c r="C140" s="1758"/>
      <c r="D140" s="1759"/>
      <c r="E140" s="1760"/>
      <c r="F140" s="1749"/>
      <c r="G140" s="1749"/>
      <c r="H140" s="1749"/>
      <c r="I140" s="1350" t="s">
        <v>94</v>
      </c>
      <c r="J140" s="1403"/>
      <c r="K140" s="1403"/>
      <c r="L140" s="1748"/>
      <c r="M140" s="1749"/>
      <c r="N140" s="1750"/>
      <c r="O140" s="1751"/>
      <c r="P140" s="1780"/>
      <c r="Q140" s="1780"/>
      <c r="R140" s="1744"/>
    </row>
    <row r="141" spans="1:18" ht="20.25" customHeight="1">
      <c r="A141" s="1753"/>
      <c r="B141" s="1756"/>
      <c r="C141" s="1700"/>
      <c r="D141" s="1701"/>
      <c r="E141" s="1702"/>
      <c r="F141" s="1659"/>
      <c r="G141" s="1659"/>
      <c r="H141" s="1659"/>
      <c r="I141" s="1338" t="s">
        <v>98</v>
      </c>
      <c r="J141" s="1354"/>
      <c r="K141" s="1354"/>
      <c r="L141" s="1729"/>
      <c r="M141" s="1659"/>
      <c r="N141" s="1662"/>
      <c r="O141" s="1723"/>
      <c r="P141" s="1668"/>
      <c r="Q141" s="1668"/>
      <c r="R141" s="1672"/>
    </row>
    <row r="142" spans="1:18" ht="12" customHeight="1">
      <c r="A142" s="1753"/>
      <c r="B142" s="1756"/>
      <c r="C142" s="1703"/>
      <c r="D142" s="1704"/>
      <c r="E142" s="1705"/>
      <c r="F142" s="1659"/>
      <c r="G142" s="1659"/>
      <c r="H142" s="1659"/>
      <c r="I142" s="1340" t="s">
        <v>650</v>
      </c>
      <c r="J142" s="1363"/>
      <c r="K142" s="1363"/>
      <c r="L142" s="1729"/>
      <c r="M142" s="1659"/>
      <c r="N142" s="1662"/>
      <c r="O142" s="1723"/>
      <c r="P142" s="1668"/>
      <c r="Q142" s="1668"/>
      <c r="R142" s="1672"/>
    </row>
    <row r="143" spans="1:18" ht="12" customHeight="1">
      <c r="A143" s="1753"/>
      <c r="B143" s="1757"/>
      <c r="C143" s="1202"/>
      <c r="D143" s="1352"/>
      <c r="E143" s="1352"/>
      <c r="F143" s="1706"/>
      <c r="G143" s="1706"/>
      <c r="H143" s="1706"/>
      <c r="I143" s="1344" t="s">
        <v>99</v>
      </c>
      <c r="J143" s="1364"/>
      <c r="K143" s="1364"/>
      <c r="L143" s="1730"/>
      <c r="M143" s="1706"/>
      <c r="N143" s="1721"/>
      <c r="O143" s="1724"/>
      <c r="P143" s="1725"/>
      <c r="Q143" s="1725"/>
      <c r="R143" s="1727"/>
    </row>
    <row r="144" spans="1:18" ht="12" customHeight="1">
      <c r="A144" s="1753"/>
      <c r="B144" s="1674" t="s">
        <v>111</v>
      </c>
      <c r="C144" s="1731" t="s">
        <v>673</v>
      </c>
      <c r="D144" s="1732"/>
      <c r="E144" s="1733"/>
      <c r="F144" s="1761" t="s">
        <v>1091</v>
      </c>
      <c r="G144" s="1689"/>
      <c r="H144" s="1689"/>
      <c r="I144" s="1350" t="s">
        <v>94</v>
      </c>
      <c r="J144" s="1353"/>
      <c r="K144" s="1353"/>
      <c r="L144" s="1761" t="s">
        <v>727</v>
      </c>
      <c r="M144" s="1689" t="s">
        <v>1533</v>
      </c>
      <c r="N144" s="1782" t="s">
        <v>1313</v>
      </c>
      <c r="O144" s="1745"/>
      <c r="P144" s="1668">
        <v>63</v>
      </c>
      <c r="Q144" s="1668"/>
      <c r="R144" s="1672">
        <f>SUM(O144:Q147)</f>
        <v>63</v>
      </c>
    </row>
    <row r="145" spans="1:18" ht="21" customHeight="1">
      <c r="A145" s="1753"/>
      <c r="B145" s="1675"/>
      <c r="C145" s="1734"/>
      <c r="D145" s="1735"/>
      <c r="E145" s="1736"/>
      <c r="F145" s="1762"/>
      <c r="G145" s="1690"/>
      <c r="H145" s="1690"/>
      <c r="I145" s="1338" t="s">
        <v>98</v>
      </c>
      <c r="J145" s="1354"/>
      <c r="K145" s="1354"/>
      <c r="L145" s="1762"/>
      <c r="M145" s="1690"/>
      <c r="N145" s="1783"/>
      <c r="O145" s="1746"/>
      <c r="P145" s="1668"/>
      <c r="Q145" s="1668"/>
      <c r="R145" s="1672"/>
    </row>
    <row r="146" spans="1:18" ht="11.25" customHeight="1">
      <c r="A146" s="1753"/>
      <c r="B146" s="1675"/>
      <c r="C146" s="1737"/>
      <c r="D146" s="1738"/>
      <c r="E146" s="1739"/>
      <c r="F146" s="1762"/>
      <c r="G146" s="1691"/>
      <c r="H146" s="1691"/>
      <c r="I146" s="1340" t="s">
        <v>650</v>
      </c>
      <c r="J146" s="1363"/>
      <c r="K146" s="1363"/>
      <c r="L146" s="1762"/>
      <c r="M146" s="1691"/>
      <c r="N146" s="1784"/>
      <c r="O146" s="1746"/>
      <c r="P146" s="1668"/>
      <c r="Q146" s="1668"/>
      <c r="R146" s="1672"/>
    </row>
    <row r="147" spans="1:18" ht="12" customHeight="1">
      <c r="A147" s="1753"/>
      <c r="B147" s="1696"/>
      <c r="C147" s="1342">
        <v>36</v>
      </c>
      <c r="D147" s="1343"/>
      <c r="E147" s="1343"/>
      <c r="F147" s="1344" t="s">
        <v>96</v>
      </c>
      <c r="G147" s="1348"/>
      <c r="H147" s="1349"/>
      <c r="I147" s="1344" t="s">
        <v>99</v>
      </c>
      <c r="J147" s="1364"/>
      <c r="K147" s="1364"/>
      <c r="L147" s="1344" t="s">
        <v>96</v>
      </c>
      <c r="M147" s="1348">
        <v>41</v>
      </c>
      <c r="N147" s="1388">
        <v>140</v>
      </c>
      <c r="O147" s="1747"/>
      <c r="P147" s="1725"/>
      <c r="Q147" s="1725"/>
      <c r="R147" s="1727"/>
    </row>
    <row r="148" spans="1:18" ht="12" customHeight="1">
      <c r="A148" s="1753"/>
      <c r="B148" s="1674" t="s">
        <v>112</v>
      </c>
      <c r="C148" s="1731"/>
      <c r="D148" s="1732"/>
      <c r="E148" s="1733"/>
      <c r="F148" s="1728"/>
      <c r="G148" s="1658"/>
      <c r="H148" s="1658"/>
      <c r="I148" s="1350" t="s">
        <v>94</v>
      </c>
      <c r="J148" s="1365"/>
      <c r="K148" s="1365"/>
      <c r="L148" s="1728"/>
      <c r="M148" s="1658"/>
      <c r="N148" s="1658"/>
      <c r="O148" s="1664"/>
      <c r="P148" s="1667"/>
      <c r="Q148" s="1667"/>
      <c r="R148" s="1726"/>
    </row>
    <row r="149" spans="1:18" ht="21" customHeight="1">
      <c r="A149" s="1753"/>
      <c r="B149" s="1675"/>
      <c r="C149" s="1734"/>
      <c r="D149" s="1735"/>
      <c r="E149" s="1736"/>
      <c r="F149" s="1729"/>
      <c r="G149" s="1659"/>
      <c r="H149" s="1659"/>
      <c r="I149" s="1338" t="s">
        <v>98</v>
      </c>
      <c r="J149" s="1354"/>
      <c r="K149" s="1354"/>
      <c r="L149" s="1729"/>
      <c r="M149" s="1659"/>
      <c r="N149" s="1659"/>
      <c r="O149" s="1665"/>
      <c r="P149" s="1668"/>
      <c r="Q149" s="1668"/>
      <c r="R149" s="1672"/>
    </row>
    <row r="150" spans="1:18" ht="12" customHeight="1">
      <c r="A150" s="1753"/>
      <c r="B150" s="1675"/>
      <c r="C150" s="1737"/>
      <c r="D150" s="1738"/>
      <c r="E150" s="1739"/>
      <c r="F150" s="1729"/>
      <c r="G150" s="1659"/>
      <c r="H150" s="1659"/>
      <c r="I150" s="1340" t="s">
        <v>650</v>
      </c>
      <c r="J150" s="1363"/>
      <c r="K150" s="1363"/>
      <c r="L150" s="1729"/>
      <c r="M150" s="1659"/>
      <c r="N150" s="1659"/>
      <c r="O150" s="1665"/>
      <c r="P150" s="1668"/>
      <c r="Q150" s="1668"/>
      <c r="R150" s="1672"/>
    </row>
    <row r="151" spans="1:18" ht="12" customHeight="1">
      <c r="A151" s="1753"/>
      <c r="B151" s="1696"/>
      <c r="C151" s="1342"/>
      <c r="D151" s="1343"/>
      <c r="E151" s="1343"/>
      <c r="F151" s="1730"/>
      <c r="G151" s="1706"/>
      <c r="H151" s="1706"/>
      <c r="I151" s="1344" t="s">
        <v>99</v>
      </c>
      <c r="J151" s="1364"/>
      <c r="K151" s="1364"/>
      <c r="L151" s="1730"/>
      <c r="M151" s="1706"/>
      <c r="N151" s="1706"/>
      <c r="O151" s="1743"/>
      <c r="P151" s="1725"/>
      <c r="Q151" s="1725"/>
      <c r="R151" s="1727"/>
    </row>
    <row r="152" spans="1:18" ht="12" customHeight="1">
      <c r="A152" s="1753"/>
      <c r="B152" s="1674" t="s">
        <v>113</v>
      </c>
      <c r="C152" s="1700"/>
      <c r="D152" s="1701"/>
      <c r="E152" s="1702"/>
      <c r="F152" s="1659"/>
      <c r="G152" s="1659"/>
      <c r="H152" s="1659"/>
      <c r="I152" s="1350" t="s">
        <v>94</v>
      </c>
      <c r="J152" s="1353"/>
      <c r="K152" s="1353"/>
      <c r="L152" s="1729"/>
      <c r="M152" s="1659"/>
      <c r="N152" s="1662"/>
      <c r="O152" s="1723"/>
      <c r="P152" s="1668"/>
      <c r="Q152" s="1668"/>
      <c r="R152" s="1672"/>
    </row>
    <row r="153" spans="1:18" ht="21" customHeight="1">
      <c r="A153" s="1753"/>
      <c r="B153" s="1675"/>
      <c r="C153" s="1700"/>
      <c r="D153" s="1701"/>
      <c r="E153" s="1702"/>
      <c r="F153" s="1659"/>
      <c r="G153" s="1659"/>
      <c r="H153" s="1659"/>
      <c r="I153" s="1338" t="s">
        <v>98</v>
      </c>
      <c r="J153" s="1354"/>
      <c r="K153" s="1354"/>
      <c r="L153" s="1729"/>
      <c r="M153" s="1659"/>
      <c r="N153" s="1662"/>
      <c r="O153" s="1723"/>
      <c r="P153" s="1668"/>
      <c r="Q153" s="1668"/>
      <c r="R153" s="1672"/>
    </row>
    <row r="154" spans="1:18" ht="12" customHeight="1">
      <c r="A154" s="1753"/>
      <c r="B154" s="1675"/>
      <c r="C154" s="1703"/>
      <c r="D154" s="1704"/>
      <c r="E154" s="1705"/>
      <c r="F154" s="1659"/>
      <c r="G154" s="1659"/>
      <c r="H154" s="1659"/>
      <c r="I154" s="1340" t="s">
        <v>650</v>
      </c>
      <c r="J154" s="1363"/>
      <c r="K154" s="1363"/>
      <c r="L154" s="1729"/>
      <c r="M154" s="1659"/>
      <c r="N154" s="1662"/>
      <c r="O154" s="1723"/>
      <c r="P154" s="1668"/>
      <c r="Q154" s="1668"/>
      <c r="R154" s="1672"/>
    </row>
    <row r="155" spans="1:18" ht="12" customHeight="1">
      <c r="A155" s="1753"/>
      <c r="B155" s="1696"/>
      <c r="C155" s="1202"/>
      <c r="D155" s="1352"/>
      <c r="E155" s="1352"/>
      <c r="F155" s="1706"/>
      <c r="G155" s="1706"/>
      <c r="H155" s="1706"/>
      <c r="I155" s="1344" t="s">
        <v>96</v>
      </c>
      <c r="J155" s="1364"/>
      <c r="K155" s="1364"/>
      <c r="L155" s="1730"/>
      <c r="M155" s="1706"/>
      <c r="N155" s="1721"/>
      <c r="O155" s="1724"/>
      <c r="P155" s="1725"/>
      <c r="Q155" s="1725"/>
      <c r="R155" s="1727"/>
    </row>
    <row r="156" spans="1:18" ht="12" customHeight="1">
      <c r="A156" s="1753"/>
      <c r="B156" s="1674" t="s">
        <v>114</v>
      </c>
      <c r="C156" s="1731"/>
      <c r="D156" s="1732"/>
      <c r="E156" s="1733"/>
      <c r="F156" s="1761" t="s">
        <v>707</v>
      </c>
      <c r="G156" s="1689">
        <v>1</v>
      </c>
      <c r="H156" s="1689">
        <v>20</v>
      </c>
      <c r="I156" s="1350" t="s">
        <v>94</v>
      </c>
      <c r="J156" s="1351"/>
      <c r="K156" s="1351"/>
      <c r="L156" s="1761" t="s">
        <v>757</v>
      </c>
      <c r="M156" s="1689">
        <v>11</v>
      </c>
      <c r="N156" s="1692">
        <v>50</v>
      </c>
      <c r="O156" s="1664"/>
      <c r="P156" s="1740"/>
      <c r="Q156" s="1741"/>
      <c r="R156" s="1742"/>
    </row>
    <row r="157" spans="1:18" ht="21" customHeight="1">
      <c r="A157" s="1753"/>
      <c r="B157" s="1675"/>
      <c r="C157" s="1734"/>
      <c r="D157" s="1735"/>
      <c r="E157" s="1736"/>
      <c r="F157" s="1762"/>
      <c r="G157" s="1690"/>
      <c r="H157" s="1690"/>
      <c r="I157" s="1338" t="s">
        <v>98</v>
      </c>
      <c r="J157" s="1339"/>
      <c r="K157" s="1339"/>
      <c r="L157" s="1762"/>
      <c r="M157" s="1690"/>
      <c r="N157" s="1693"/>
      <c r="O157" s="1665"/>
      <c r="P157" s="1740"/>
      <c r="Q157" s="1740"/>
      <c r="R157" s="1742"/>
    </row>
    <row r="158" spans="1:18" ht="12" customHeight="1">
      <c r="A158" s="1753"/>
      <c r="B158" s="1675"/>
      <c r="C158" s="1737"/>
      <c r="D158" s="1738"/>
      <c r="E158" s="1739"/>
      <c r="F158" s="1762"/>
      <c r="G158" s="1691"/>
      <c r="H158" s="1691"/>
      <c r="I158" s="1340" t="s">
        <v>551</v>
      </c>
      <c r="J158" s="1341"/>
      <c r="K158" s="1341"/>
      <c r="L158" s="1762"/>
      <c r="M158" s="1691"/>
      <c r="N158" s="1694"/>
      <c r="O158" s="1665"/>
      <c r="P158" s="1740"/>
      <c r="Q158" s="1740"/>
      <c r="R158" s="1742"/>
    </row>
    <row r="159" spans="1:18" ht="12" customHeight="1">
      <c r="A159" s="1753"/>
      <c r="B159" s="1675"/>
      <c r="C159" s="1355"/>
      <c r="D159" s="1356"/>
      <c r="E159" s="1356"/>
      <c r="F159" s="1344" t="s">
        <v>96</v>
      </c>
      <c r="G159" s="1348">
        <v>1</v>
      </c>
      <c r="H159" s="1349">
        <v>20</v>
      </c>
      <c r="I159" s="1358" t="s">
        <v>99</v>
      </c>
      <c r="J159" s="1359"/>
      <c r="K159" s="1359"/>
      <c r="L159" s="1344" t="s">
        <v>96</v>
      </c>
      <c r="M159" s="1348">
        <v>11</v>
      </c>
      <c r="N159" s="1349">
        <v>50</v>
      </c>
      <c r="O159" s="1665"/>
      <c r="P159" s="1740"/>
      <c r="Q159" s="1740"/>
      <c r="R159" s="1742"/>
    </row>
    <row r="160" spans="1:18" ht="15" customHeight="1">
      <c r="A160" s="1753"/>
      <c r="B160" s="1674" t="s">
        <v>115</v>
      </c>
      <c r="C160" s="1697"/>
      <c r="D160" s="1698"/>
      <c r="E160" s="1699"/>
      <c r="F160" s="1658"/>
      <c r="G160" s="1658"/>
      <c r="H160" s="1658"/>
      <c r="I160" s="1350" t="s">
        <v>94</v>
      </c>
      <c r="J160" s="1365"/>
      <c r="K160" s="1365"/>
      <c r="L160" s="1728"/>
      <c r="M160" s="1658"/>
      <c r="N160" s="1661"/>
      <c r="O160" s="1722"/>
      <c r="P160" s="1667"/>
      <c r="Q160" s="1667"/>
      <c r="R160" s="1726"/>
    </row>
    <row r="161" spans="1:18" ht="21" customHeight="1">
      <c r="A161" s="1753"/>
      <c r="B161" s="1675"/>
      <c r="C161" s="1700"/>
      <c r="D161" s="1701"/>
      <c r="E161" s="1702"/>
      <c r="F161" s="1659"/>
      <c r="G161" s="1659"/>
      <c r="H161" s="1659"/>
      <c r="I161" s="1338" t="s">
        <v>98</v>
      </c>
      <c r="J161" s="1354"/>
      <c r="K161" s="1354"/>
      <c r="L161" s="1729"/>
      <c r="M161" s="1659"/>
      <c r="N161" s="1662"/>
      <c r="O161" s="1723"/>
      <c r="P161" s="1668"/>
      <c r="Q161" s="1668"/>
      <c r="R161" s="1672"/>
    </row>
    <row r="162" spans="1:18" ht="15" customHeight="1">
      <c r="A162" s="1753"/>
      <c r="B162" s="1675"/>
      <c r="C162" s="1703"/>
      <c r="D162" s="1704"/>
      <c r="E162" s="1705"/>
      <c r="F162" s="1659"/>
      <c r="G162" s="1659"/>
      <c r="H162" s="1659"/>
      <c r="I162" s="1340" t="s">
        <v>551</v>
      </c>
      <c r="J162" s="1363"/>
      <c r="K162" s="1363"/>
      <c r="L162" s="1729"/>
      <c r="M162" s="1659"/>
      <c r="N162" s="1662"/>
      <c r="O162" s="1723"/>
      <c r="P162" s="1668"/>
      <c r="Q162" s="1668"/>
      <c r="R162" s="1672"/>
    </row>
    <row r="163" spans="1:18" ht="12" customHeight="1">
      <c r="A163" s="1753"/>
      <c r="B163" s="1696"/>
      <c r="C163" s="1202"/>
      <c r="D163" s="1352"/>
      <c r="E163" s="1352"/>
      <c r="F163" s="1706"/>
      <c r="G163" s="1706"/>
      <c r="H163" s="1706"/>
      <c r="I163" s="1344" t="s">
        <v>99</v>
      </c>
      <c r="J163" s="1364"/>
      <c r="K163" s="1364"/>
      <c r="L163" s="1730"/>
      <c r="M163" s="1706"/>
      <c r="N163" s="1721"/>
      <c r="O163" s="1724"/>
      <c r="P163" s="1725"/>
      <c r="Q163" s="1725"/>
      <c r="R163" s="1727"/>
    </row>
    <row r="164" spans="1:18" ht="12" customHeight="1">
      <c r="A164" s="1753"/>
      <c r="B164" s="1674" t="s">
        <v>54</v>
      </c>
      <c r="C164" s="1709"/>
      <c r="D164" s="1710"/>
      <c r="E164" s="1711"/>
      <c r="F164" s="1718"/>
      <c r="G164" s="1689"/>
      <c r="H164" s="1689"/>
      <c r="I164" s="1350" t="s">
        <v>94</v>
      </c>
      <c r="J164" s="1365"/>
      <c r="K164" s="1365"/>
      <c r="L164" s="1720"/>
      <c r="M164" s="1689"/>
      <c r="N164" s="1692"/>
      <c r="O164" s="1665"/>
      <c r="P164" s="1667"/>
      <c r="Q164" s="1667"/>
      <c r="R164" s="1671"/>
    </row>
    <row r="165" spans="1:18" ht="21" customHeight="1">
      <c r="A165" s="1753"/>
      <c r="B165" s="1675"/>
      <c r="C165" s="1712"/>
      <c r="D165" s="1713"/>
      <c r="E165" s="1714"/>
      <c r="F165" s="1718"/>
      <c r="G165" s="1690"/>
      <c r="H165" s="1690"/>
      <c r="I165" s="1338" t="s">
        <v>98</v>
      </c>
      <c r="J165" s="1354"/>
      <c r="K165" s="1354"/>
      <c r="L165" s="1718"/>
      <c r="M165" s="1690"/>
      <c r="N165" s="1693"/>
      <c r="O165" s="1665"/>
      <c r="P165" s="1668"/>
      <c r="Q165" s="1668"/>
      <c r="R165" s="1672"/>
    </row>
    <row r="166" spans="1:18" ht="12" customHeight="1">
      <c r="A166" s="1753"/>
      <c r="B166" s="1675"/>
      <c r="C166" s="1715"/>
      <c r="D166" s="1716"/>
      <c r="E166" s="1717"/>
      <c r="F166" s="1718"/>
      <c r="G166" s="1690"/>
      <c r="H166" s="1690"/>
      <c r="I166" s="1340" t="s">
        <v>551</v>
      </c>
      <c r="J166" s="1363"/>
      <c r="K166" s="1363"/>
      <c r="L166" s="1718"/>
      <c r="M166" s="1690"/>
      <c r="N166" s="1693"/>
      <c r="O166" s="1665"/>
      <c r="P166" s="1668"/>
      <c r="Q166" s="1668"/>
      <c r="R166" s="1672"/>
    </row>
    <row r="167" spans="1:18" ht="12" customHeight="1">
      <c r="A167" s="1753"/>
      <c r="B167" s="1696"/>
      <c r="C167" s="1202"/>
      <c r="D167" s="1352"/>
      <c r="E167" s="1352"/>
      <c r="F167" s="1719"/>
      <c r="G167" s="1691"/>
      <c r="H167" s="1691"/>
      <c r="I167" s="1344" t="s">
        <v>99</v>
      </c>
      <c r="J167" s="1406">
        <f>SUM(J164:J166)</f>
        <v>0</v>
      </c>
      <c r="K167" s="1406">
        <f>SUM(K164:K166)</f>
        <v>0</v>
      </c>
      <c r="L167" s="1719"/>
      <c r="M167" s="1691"/>
      <c r="N167" s="1694"/>
      <c r="O167" s="1665"/>
      <c r="P167" s="1668"/>
      <c r="Q167" s="1668"/>
      <c r="R167" s="1672"/>
    </row>
    <row r="168" spans="1:18" ht="12" customHeight="1">
      <c r="A168" s="1753"/>
      <c r="B168" s="1674" t="s">
        <v>116</v>
      </c>
      <c r="C168" s="1697"/>
      <c r="D168" s="1698"/>
      <c r="E168" s="1699"/>
      <c r="F168" s="1658"/>
      <c r="G168" s="1658"/>
      <c r="H168" s="1658"/>
      <c r="I168" s="1350" t="s">
        <v>94</v>
      </c>
      <c r="J168" s="1365"/>
      <c r="K168" s="1365"/>
      <c r="L168" s="1707" t="s">
        <v>117</v>
      </c>
      <c r="M168" s="1689">
        <v>2</v>
      </c>
      <c r="N168" s="1692">
        <v>450</v>
      </c>
      <c r="O168" s="1664"/>
      <c r="P168" s="1670">
        <v>1314</v>
      </c>
      <c r="Q168" s="1670"/>
      <c r="R168" s="1671">
        <f>SUM(P168:Q168)</f>
        <v>1314</v>
      </c>
    </row>
    <row r="169" spans="1:18" ht="21" customHeight="1">
      <c r="A169" s="1753"/>
      <c r="B169" s="1675"/>
      <c r="C169" s="1700"/>
      <c r="D169" s="1701"/>
      <c r="E169" s="1702"/>
      <c r="F169" s="1659"/>
      <c r="G169" s="1659"/>
      <c r="H169" s="1659"/>
      <c r="I169" s="1338" t="s">
        <v>98</v>
      </c>
      <c r="J169" s="1354"/>
      <c r="K169" s="1354"/>
      <c r="L169" s="1708"/>
      <c r="M169" s="1690"/>
      <c r="N169" s="1693"/>
      <c r="O169" s="1665"/>
      <c r="P169" s="1695"/>
      <c r="Q169" s="1668"/>
      <c r="R169" s="1672"/>
    </row>
    <row r="170" spans="1:18" ht="12" customHeight="1">
      <c r="A170" s="1753"/>
      <c r="B170" s="1675"/>
      <c r="C170" s="1703"/>
      <c r="D170" s="1704"/>
      <c r="E170" s="1705"/>
      <c r="F170" s="1659"/>
      <c r="G170" s="1659"/>
      <c r="H170" s="1659"/>
      <c r="I170" s="1340" t="s">
        <v>551</v>
      </c>
      <c r="J170" s="1363"/>
      <c r="K170" s="1363"/>
      <c r="L170" s="1708"/>
      <c r="M170" s="1691"/>
      <c r="N170" s="1694"/>
      <c r="O170" s="1665"/>
      <c r="P170" s="1695"/>
      <c r="Q170" s="1668"/>
      <c r="R170" s="1672"/>
    </row>
    <row r="171" spans="1:18" ht="12" customHeight="1">
      <c r="A171" s="1753"/>
      <c r="B171" s="1696"/>
      <c r="C171" s="1202"/>
      <c r="D171" s="1352"/>
      <c r="E171" s="1352"/>
      <c r="F171" s="1706"/>
      <c r="G171" s="1706"/>
      <c r="H171" s="1706"/>
      <c r="I171" s="1344" t="s">
        <v>99</v>
      </c>
      <c r="J171" s="1364"/>
      <c r="K171" s="1364"/>
      <c r="L171" s="1344" t="s">
        <v>96</v>
      </c>
      <c r="M171" s="1348">
        <v>2</v>
      </c>
      <c r="N171" s="1349">
        <v>450</v>
      </c>
      <c r="O171" s="1665"/>
      <c r="P171" s="1695"/>
      <c r="Q171" s="1668"/>
      <c r="R171" s="1672"/>
    </row>
    <row r="172" spans="1:18" ht="12" customHeight="1">
      <c r="A172" s="1753"/>
      <c r="B172" s="1674" t="s">
        <v>118</v>
      </c>
      <c r="C172" s="1677"/>
      <c r="D172" s="1678"/>
      <c r="E172" s="1679"/>
      <c r="F172" s="1686"/>
      <c r="G172" s="1658"/>
      <c r="H172" s="1658"/>
      <c r="I172" s="1350" t="s">
        <v>94</v>
      </c>
      <c r="J172" s="1365"/>
      <c r="K172" s="1365"/>
      <c r="L172" s="1686"/>
      <c r="M172" s="1658"/>
      <c r="N172" s="1661"/>
      <c r="O172" s="1664"/>
      <c r="P172" s="1667"/>
      <c r="Q172" s="1670"/>
      <c r="R172" s="1671"/>
    </row>
    <row r="173" spans="1:18" ht="21" customHeight="1">
      <c r="A173" s="1753"/>
      <c r="B173" s="1675"/>
      <c r="C173" s="1680"/>
      <c r="D173" s="1681"/>
      <c r="E173" s="1682"/>
      <c r="F173" s="1687"/>
      <c r="G173" s="1659"/>
      <c r="H173" s="1659"/>
      <c r="I173" s="1338" t="s">
        <v>98</v>
      </c>
      <c r="J173" s="1354"/>
      <c r="K173" s="1354"/>
      <c r="L173" s="1687"/>
      <c r="M173" s="1659"/>
      <c r="N173" s="1662"/>
      <c r="O173" s="1665"/>
      <c r="P173" s="1668"/>
      <c r="Q173" s="1668"/>
      <c r="R173" s="1672"/>
    </row>
    <row r="174" spans="1:18" ht="12" customHeight="1">
      <c r="A174" s="1753"/>
      <c r="B174" s="1675"/>
      <c r="C174" s="1683"/>
      <c r="D174" s="1684"/>
      <c r="E174" s="1685"/>
      <c r="F174" s="1687"/>
      <c r="G174" s="1659"/>
      <c r="H174" s="1659"/>
      <c r="I174" s="1340" t="s">
        <v>551</v>
      </c>
      <c r="J174" s="1363"/>
      <c r="K174" s="1363"/>
      <c r="L174" s="1687"/>
      <c r="M174" s="1659"/>
      <c r="N174" s="1662"/>
      <c r="O174" s="1665"/>
      <c r="P174" s="1668"/>
      <c r="Q174" s="1668"/>
      <c r="R174" s="1672"/>
    </row>
    <row r="175" spans="1:18" ht="12" customHeight="1" thickBot="1">
      <c r="A175" s="1754"/>
      <c r="B175" s="1676"/>
      <c r="C175" s="1367"/>
      <c r="D175" s="1368"/>
      <c r="E175" s="1368"/>
      <c r="F175" s="1688"/>
      <c r="G175" s="1660"/>
      <c r="H175" s="1660"/>
      <c r="I175" s="1374" t="s">
        <v>99</v>
      </c>
      <c r="J175" s="1370"/>
      <c r="K175" s="1370"/>
      <c r="L175" s="1688"/>
      <c r="M175" s="1660"/>
      <c r="N175" s="1663"/>
      <c r="O175" s="1666"/>
      <c r="P175" s="1669"/>
      <c r="Q175" s="1669"/>
      <c r="R175" s="1673"/>
    </row>
    <row r="176" spans="1:18" ht="15" customHeight="1">
      <c r="A176" s="262"/>
      <c r="B176" s="263"/>
      <c r="C176" s="264"/>
      <c r="D176" s="264"/>
      <c r="E176" s="264"/>
      <c r="F176" s="265"/>
      <c r="G176" s="266"/>
      <c r="H176" s="266"/>
      <c r="I176" s="267"/>
      <c r="J176" s="266"/>
      <c r="K176" s="266"/>
      <c r="L176" s="265"/>
      <c r="M176" s="266"/>
      <c r="N176" s="266"/>
      <c r="O176" s="268"/>
      <c r="P176" s="269"/>
      <c r="Q176" s="269"/>
      <c r="R176" s="269"/>
    </row>
    <row r="177" spans="1:18" ht="12.75" customHeight="1">
      <c r="A177" s="262"/>
      <c r="B177" s="1657" t="s">
        <v>836</v>
      </c>
      <c r="C177" s="1657"/>
      <c r="D177" s="1657"/>
      <c r="E177" s="1657"/>
      <c r="F177" s="1657"/>
      <c r="G177" s="1657"/>
      <c r="H177" s="1657"/>
      <c r="I177" s="1657"/>
      <c r="J177" s="1657"/>
      <c r="K177" s="1657"/>
      <c r="L177" s="1657"/>
      <c r="M177" s="1657"/>
      <c r="N177" s="1657"/>
      <c r="O177" s="1657"/>
      <c r="P177" s="1657"/>
      <c r="Q177" s="1657"/>
      <c r="R177" s="1657"/>
    </row>
    <row r="178" spans="1:18" ht="12.75" customHeight="1" thickBot="1">
      <c r="A178" s="262"/>
      <c r="B178" s="1657"/>
      <c r="C178" s="1657"/>
      <c r="D178" s="1657"/>
      <c r="E178" s="1657"/>
      <c r="F178" s="1657"/>
      <c r="G178" s="1657"/>
      <c r="H178" s="1657"/>
      <c r="I178" s="1657"/>
      <c r="J178" s="1657"/>
      <c r="K178" s="1657"/>
      <c r="L178" s="1657"/>
      <c r="M178" s="1657"/>
      <c r="N178" s="1657"/>
      <c r="O178" s="1657"/>
      <c r="P178" s="1657"/>
      <c r="Q178" s="1657"/>
      <c r="R178" s="1657"/>
    </row>
  </sheetData>
  <sheetProtection/>
  <mergeCells count="516">
    <mergeCell ref="M133:M135"/>
    <mergeCell ref="L133:L135"/>
    <mergeCell ref="L117:L120"/>
    <mergeCell ref="M117:M120"/>
    <mergeCell ref="M121:M123"/>
    <mergeCell ref="M101:M103"/>
    <mergeCell ref="L109:L112"/>
    <mergeCell ref="M109:M112"/>
    <mergeCell ref="L121:L123"/>
    <mergeCell ref="L125:L127"/>
    <mergeCell ref="H113:H116"/>
    <mergeCell ref="L113:L116"/>
    <mergeCell ref="M113:M116"/>
    <mergeCell ref="N101:N103"/>
    <mergeCell ref="A1:R1"/>
    <mergeCell ref="A2:B3"/>
    <mergeCell ref="C2:E2"/>
    <mergeCell ref="F2:H2"/>
    <mergeCell ref="I2:K2"/>
    <mergeCell ref="L2:N2"/>
    <mergeCell ref="A4:A23"/>
    <mergeCell ref="Q8:Q11"/>
    <mergeCell ref="B16:B19"/>
    <mergeCell ref="B4:B7"/>
    <mergeCell ref="C4:E6"/>
    <mergeCell ref="F4:F6"/>
    <mergeCell ref="G4:G6"/>
    <mergeCell ref="H4:H6"/>
    <mergeCell ref="C12:E14"/>
    <mergeCell ref="B20:B23"/>
    <mergeCell ref="M16:M19"/>
    <mergeCell ref="N16:N19"/>
    <mergeCell ref="O2:R2"/>
    <mergeCell ref="Q4:Q7"/>
    <mergeCell ref="L4:L6"/>
    <mergeCell ref="M4:M6"/>
    <mergeCell ref="N4:N6"/>
    <mergeCell ref="R4:R7"/>
    <mergeCell ref="O4:O7"/>
    <mergeCell ref="P4:P7"/>
    <mergeCell ref="N8:N11"/>
    <mergeCell ref="O8:O11"/>
    <mergeCell ref="R12:R15"/>
    <mergeCell ref="P8:P11"/>
    <mergeCell ref="Q12:Q15"/>
    <mergeCell ref="M8:M11"/>
    <mergeCell ref="R8:R11"/>
    <mergeCell ref="P12:P15"/>
    <mergeCell ref="B8:B11"/>
    <mergeCell ref="C8:E10"/>
    <mergeCell ref="F8:F11"/>
    <mergeCell ref="G8:G11"/>
    <mergeCell ref="H8:H11"/>
    <mergeCell ref="L8:L11"/>
    <mergeCell ref="B12:B15"/>
    <mergeCell ref="L12:L14"/>
    <mergeCell ref="M12:M14"/>
    <mergeCell ref="N12:N14"/>
    <mergeCell ref="O12:O15"/>
    <mergeCell ref="F12:F14"/>
    <mergeCell ref="G12:G14"/>
    <mergeCell ref="H12:H14"/>
    <mergeCell ref="C20:E22"/>
    <mergeCell ref="F20:F23"/>
    <mergeCell ref="G20:G23"/>
    <mergeCell ref="H20:H23"/>
    <mergeCell ref="L20:L23"/>
    <mergeCell ref="C16:E18"/>
    <mergeCell ref="F16:F19"/>
    <mergeCell ref="G16:G19"/>
    <mergeCell ref="H16:H19"/>
    <mergeCell ref="L16:L19"/>
    <mergeCell ref="Q20:Q23"/>
    <mergeCell ref="P20:P23"/>
    <mergeCell ref="R20:R23"/>
    <mergeCell ref="O16:O19"/>
    <mergeCell ref="P16:P19"/>
    <mergeCell ref="Q16:Q19"/>
    <mergeCell ref="R16:R19"/>
    <mergeCell ref="M20:M23"/>
    <mergeCell ref="N20:N23"/>
    <mergeCell ref="O20:O23"/>
    <mergeCell ref="L24:L27"/>
    <mergeCell ref="M24:M27"/>
    <mergeCell ref="N24:N27"/>
    <mergeCell ref="O24:O27"/>
    <mergeCell ref="P24:P27"/>
    <mergeCell ref="Q24:Q27"/>
    <mergeCell ref="R24:R27"/>
    <mergeCell ref="B28:B31"/>
    <mergeCell ref="C28:E30"/>
    <mergeCell ref="F28:F31"/>
    <mergeCell ref="G28:G31"/>
    <mergeCell ref="H28:H31"/>
    <mergeCell ref="L28:L31"/>
    <mergeCell ref="M28:M31"/>
    <mergeCell ref="P28:P31"/>
    <mergeCell ref="Q28:Q31"/>
    <mergeCell ref="R28:R31"/>
    <mergeCell ref="B32:B35"/>
    <mergeCell ref="C32:E34"/>
    <mergeCell ref="F32:F34"/>
    <mergeCell ref="G32:G34"/>
    <mergeCell ref="H32:H34"/>
    <mergeCell ref="O32:O35"/>
    <mergeCell ref="R32:R35"/>
    <mergeCell ref="A49:B50"/>
    <mergeCell ref="N28:N31"/>
    <mergeCell ref="H36:H38"/>
    <mergeCell ref="L36:L38"/>
    <mergeCell ref="M36:M38"/>
    <mergeCell ref="B40:B43"/>
    <mergeCell ref="L32:L34"/>
    <mergeCell ref="M32:M34"/>
    <mergeCell ref="A48:R48"/>
    <mergeCell ref="O28:O31"/>
    <mergeCell ref="A24:A47"/>
    <mergeCell ref="P44:P47"/>
    <mergeCell ref="R44:R47"/>
    <mergeCell ref="B36:B39"/>
    <mergeCell ref="C36:E38"/>
    <mergeCell ref="N40:N42"/>
    <mergeCell ref="P40:P43"/>
    <mergeCell ref="G36:G38"/>
    <mergeCell ref="G40:G42"/>
    <mergeCell ref="Q32:Q35"/>
    <mergeCell ref="M55:M57"/>
    <mergeCell ref="R40:R43"/>
    <mergeCell ref="Q40:Q43"/>
    <mergeCell ref="O44:O47"/>
    <mergeCell ref="Q44:Q47"/>
    <mergeCell ref="O40:O43"/>
    <mergeCell ref="M40:M42"/>
    <mergeCell ref="M44:M46"/>
    <mergeCell ref="N44:N46"/>
    <mergeCell ref="O49:R49"/>
    <mergeCell ref="O36:O39"/>
    <mergeCell ref="Q36:Q39"/>
    <mergeCell ref="N36:N38"/>
    <mergeCell ref="R36:R39"/>
    <mergeCell ref="P36:P39"/>
    <mergeCell ref="P32:P35"/>
    <mergeCell ref="N32:N34"/>
    <mergeCell ref="B24:B27"/>
    <mergeCell ref="C24:E26"/>
    <mergeCell ref="F24:F27"/>
    <mergeCell ref="B44:B47"/>
    <mergeCell ref="C44:E46"/>
    <mergeCell ref="C40:E42"/>
    <mergeCell ref="F36:F38"/>
    <mergeCell ref="G24:G27"/>
    <mergeCell ref="H24:H27"/>
    <mergeCell ref="C49:E49"/>
    <mergeCell ref="F49:H49"/>
    <mergeCell ref="I49:K49"/>
    <mergeCell ref="L49:N49"/>
    <mergeCell ref="H40:H42"/>
    <mergeCell ref="F40:F42"/>
    <mergeCell ref="L40:L42"/>
    <mergeCell ref="L44:L46"/>
    <mergeCell ref="A51:A86"/>
    <mergeCell ref="B51:B54"/>
    <mergeCell ref="C51:E53"/>
    <mergeCell ref="F51:F54"/>
    <mergeCell ref="G51:G54"/>
    <mergeCell ref="H51:H54"/>
    <mergeCell ref="F67:F69"/>
    <mergeCell ref="G67:G69"/>
    <mergeCell ref="H67:H69"/>
    <mergeCell ref="B59:B62"/>
    <mergeCell ref="L51:L54"/>
    <mergeCell ref="B55:B58"/>
    <mergeCell ref="C55:E57"/>
    <mergeCell ref="F55:F57"/>
    <mergeCell ref="G55:G57"/>
    <mergeCell ref="H55:H57"/>
    <mergeCell ref="L55:L57"/>
    <mergeCell ref="M51:M54"/>
    <mergeCell ref="N51:N54"/>
    <mergeCell ref="O51:O54"/>
    <mergeCell ref="P51:P54"/>
    <mergeCell ref="Q51:Q54"/>
    <mergeCell ref="R51:R54"/>
    <mergeCell ref="O55:O58"/>
    <mergeCell ref="L67:L69"/>
    <mergeCell ref="M67:M69"/>
    <mergeCell ref="N67:N69"/>
    <mergeCell ref="P55:P58"/>
    <mergeCell ref="Q55:Q58"/>
    <mergeCell ref="Q59:Q62"/>
    <mergeCell ref="P63:P66"/>
    <mergeCell ref="Q63:Q66"/>
    <mergeCell ref="N55:N57"/>
    <mergeCell ref="R55:R58"/>
    <mergeCell ref="C59:E61"/>
    <mergeCell ref="F59:F62"/>
    <mergeCell ref="G59:G62"/>
    <mergeCell ref="H59:H62"/>
    <mergeCell ref="L59:L62"/>
    <mergeCell ref="M59:M62"/>
    <mergeCell ref="N59:N62"/>
    <mergeCell ref="O59:O62"/>
    <mergeCell ref="P59:P62"/>
    <mergeCell ref="R59:R62"/>
    <mergeCell ref="B63:B66"/>
    <mergeCell ref="C63:E65"/>
    <mergeCell ref="F63:F66"/>
    <mergeCell ref="G63:G66"/>
    <mergeCell ref="H63:H66"/>
    <mergeCell ref="L63:L66"/>
    <mergeCell ref="M63:M66"/>
    <mergeCell ref="N63:N66"/>
    <mergeCell ref="O63:O66"/>
    <mergeCell ref="R63:R66"/>
    <mergeCell ref="B67:B70"/>
    <mergeCell ref="C67:E69"/>
    <mergeCell ref="O67:O70"/>
    <mergeCell ref="F44:F47"/>
    <mergeCell ref="G44:G47"/>
    <mergeCell ref="H44:H47"/>
    <mergeCell ref="P67:P70"/>
    <mergeCell ref="Q67:Q70"/>
    <mergeCell ref="R67:R70"/>
    <mergeCell ref="B71:B74"/>
    <mergeCell ref="C71:E73"/>
    <mergeCell ref="F71:F74"/>
    <mergeCell ref="G71:G74"/>
    <mergeCell ref="H71:H74"/>
    <mergeCell ref="L71:L74"/>
    <mergeCell ref="M71:M74"/>
    <mergeCell ref="N71:N74"/>
    <mergeCell ref="O71:O74"/>
    <mergeCell ref="P71:P74"/>
    <mergeCell ref="Q71:Q74"/>
    <mergeCell ref="R71:R74"/>
    <mergeCell ref="B75:B78"/>
    <mergeCell ref="C75:E77"/>
    <mergeCell ref="F75:F78"/>
    <mergeCell ref="G75:G78"/>
    <mergeCell ref="H75:H78"/>
    <mergeCell ref="L75:L78"/>
    <mergeCell ref="M75:M78"/>
    <mergeCell ref="N75:N78"/>
    <mergeCell ref="O75:O78"/>
    <mergeCell ref="P75:P78"/>
    <mergeCell ref="Q75:Q78"/>
    <mergeCell ref="R75:R78"/>
    <mergeCell ref="B79:B82"/>
    <mergeCell ref="C79:E81"/>
    <mergeCell ref="F79:F82"/>
    <mergeCell ref="G79:G82"/>
    <mergeCell ref="H79:H82"/>
    <mergeCell ref="L79:L81"/>
    <mergeCell ref="O79:O82"/>
    <mergeCell ref="P79:P82"/>
    <mergeCell ref="Q79:Q82"/>
    <mergeCell ref="R79:R82"/>
    <mergeCell ref="M79:M81"/>
    <mergeCell ref="N79:N81"/>
    <mergeCell ref="B83:B86"/>
    <mergeCell ref="C83:E85"/>
    <mergeCell ref="F83:F86"/>
    <mergeCell ref="G83:G86"/>
    <mergeCell ref="H83:H86"/>
    <mergeCell ref="L83:L86"/>
    <mergeCell ref="M83:M86"/>
    <mergeCell ref="N83:N86"/>
    <mergeCell ref="O83:O86"/>
    <mergeCell ref="P83:P86"/>
    <mergeCell ref="Q83:Q86"/>
    <mergeCell ref="R83:R86"/>
    <mergeCell ref="B88:R89"/>
    <mergeCell ref="A90:R90"/>
    <mergeCell ref="A91:B92"/>
    <mergeCell ref="C91:E91"/>
    <mergeCell ref="F91:H91"/>
    <mergeCell ref="I91:K91"/>
    <mergeCell ref="L91:N91"/>
    <mergeCell ref="O91:R91"/>
    <mergeCell ref="A93:A112"/>
    <mergeCell ref="B93:B96"/>
    <mergeCell ref="C93:E95"/>
    <mergeCell ref="F93:F95"/>
    <mergeCell ref="G93:G95"/>
    <mergeCell ref="H93:H95"/>
    <mergeCell ref="F101:F103"/>
    <mergeCell ref="G101:G103"/>
    <mergeCell ref="H101:H103"/>
    <mergeCell ref="B105:B108"/>
    <mergeCell ref="O93:O96"/>
    <mergeCell ref="P93:P96"/>
    <mergeCell ref="Q93:Q96"/>
    <mergeCell ref="L93:L95"/>
    <mergeCell ref="M93:M95"/>
    <mergeCell ref="N93:N95"/>
    <mergeCell ref="R93:R96"/>
    <mergeCell ref="B97:B100"/>
    <mergeCell ref="C97:E99"/>
    <mergeCell ref="F97:F100"/>
    <mergeCell ref="G97:G100"/>
    <mergeCell ref="H97:H100"/>
    <mergeCell ref="L97:L100"/>
    <mergeCell ref="M97:M100"/>
    <mergeCell ref="N97:N100"/>
    <mergeCell ref="O97:O100"/>
    <mergeCell ref="P97:P100"/>
    <mergeCell ref="Q97:Q100"/>
    <mergeCell ref="R97:R100"/>
    <mergeCell ref="B101:B104"/>
    <mergeCell ref="C101:E103"/>
    <mergeCell ref="O101:O104"/>
    <mergeCell ref="P101:P104"/>
    <mergeCell ref="Q101:Q104"/>
    <mergeCell ref="R101:R104"/>
    <mergeCell ref="L101:L103"/>
    <mergeCell ref="C105:E107"/>
    <mergeCell ref="F105:F108"/>
    <mergeCell ref="G105:G108"/>
    <mergeCell ref="H105:H108"/>
    <mergeCell ref="L105:L108"/>
    <mergeCell ref="M105:M108"/>
    <mergeCell ref="N105:N108"/>
    <mergeCell ref="O105:O108"/>
    <mergeCell ref="P105:P108"/>
    <mergeCell ref="Q105:Q108"/>
    <mergeCell ref="R105:R108"/>
    <mergeCell ref="B109:B112"/>
    <mergeCell ref="C109:E111"/>
    <mergeCell ref="F109:F112"/>
    <mergeCell ref="G109:G112"/>
    <mergeCell ref="H109:H112"/>
    <mergeCell ref="N109:N112"/>
    <mergeCell ref="O109:O112"/>
    <mergeCell ref="P109:P112"/>
    <mergeCell ref="Q109:Q112"/>
    <mergeCell ref="R109:R112"/>
    <mergeCell ref="A113:A136"/>
    <mergeCell ref="B113:B116"/>
    <mergeCell ref="C113:E115"/>
    <mergeCell ref="F113:F116"/>
    <mergeCell ref="G113:G116"/>
    <mergeCell ref="N113:N116"/>
    <mergeCell ref="O113:O116"/>
    <mergeCell ref="P113:P116"/>
    <mergeCell ref="Q113:Q116"/>
    <mergeCell ref="R113:R116"/>
    <mergeCell ref="B117:B120"/>
    <mergeCell ref="C117:E119"/>
    <mergeCell ref="F117:F120"/>
    <mergeCell ref="G117:G120"/>
    <mergeCell ref="H117:H120"/>
    <mergeCell ref="N117:N120"/>
    <mergeCell ref="O117:O120"/>
    <mergeCell ref="P117:P120"/>
    <mergeCell ref="Q117:Q120"/>
    <mergeCell ref="R117:R120"/>
    <mergeCell ref="P121:P124"/>
    <mergeCell ref="Q121:Q124"/>
    <mergeCell ref="R121:R124"/>
    <mergeCell ref="N121:N123"/>
    <mergeCell ref="O121:O124"/>
    <mergeCell ref="B121:B124"/>
    <mergeCell ref="C121:E123"/>
    <mergeCell ref="F121:F123"/>
    <mergeCell ref="G121:G123"/>
    <mergeCell ref="H121:H123"/>
    <mergeCell ref="B125:B128"/>
    <mergeCell ref="C125:E127"/>
    <mergeCell ref="F125:F127"/>
    <mergeCell ref="G125:G127"/>
    <mergeCell ref="H125:H127"/>
    <mergeCell ref="O129:O132"/>
    <mergeCell ref="N125:N127"/>
    <mergeCell ref="M125:M127"/>
    <mergeCell ref="P129:P132"/>
    <mergeCell ref="Q129:Q132"/>
    <mergeCell ref="R129:R132"/>
    <mergeCell ref="O125:O128"/>
    <mergeCell ref="P125:P128"/>
    <mergeCell ref="Q125:Q128"/>
    <mergeCell ref="R125:R128"/>
    <mergeCell ref="G144:G146"/>
    <mergeCell ref="H144:H146"/>
    <mergeCell ref="L144:L146"/>
    <mergeCell ref="M144:M146"/>
    <mergeCell ref="N144:N146"/>
    <mergeCell ref="M129:M131"/>
    <mergeCell ref="N129:N131"/>
    <mergeCell ref="L129:L131"/>
    <mergeCell ref="H129:H131"/>
    <mergeCell ref="N133:N135"/>
    <mergeCell ref="B133:B136"/>
    <mergeCell ref="C133:E135"/>
    <mergeCell ref="F133:F136"/>
    <mergeCell ref="G133:G136"/>
    <mergeCell ref="H133:H136"/>
    <mergeCell ref="B129:B132"/>
    <mergeCell ref="C129:E131"/>
    <mergeCell ref="F129:F131"/>
    <mergeCell ref="G129:G131"/>
    <mergeCell ref="O133:O136"/>
    <mergeCell ref="P133:P136"/>
    <mergeCell ref="Q133:Q136"/>
    <mergeCell ref="R133:R136"/>
    <mergeCell ref="H156:H158"/>
    <mergeCell ref="Q140:Q143"/>
    <mergeCell ref="L156:L158"/>
    <mergeCell ref="M156:M158"/>
    <mergeCell ref="N156:N158"/>
    <mergeCell ref="P144:P147"/>
    <mergeCell ref="B148:B151"/>
    <mergeCell ref="A137:R137"/>
    <mergeCell ref="A138:B139"/>
    <mergeCell ref="C138:E138"/>
    <mergeCell ref="F138:H138"/>
    <mergeCell ref="I138:K138"/>
    <mergeCell ref="L138:N138"/>
    <mergeCell ref="O138:R138"/>
    <mergeCell ref="F144:F146"/>
    <mergeCell ref="P140:P143"/>
    <mergeCell ref="A140:A175"/>
    <mergeCell ref="B140:B143"/>
    <mergeCell ref="C140:E142"/>
    <mergeCell ref="F140:F143"/>
    <mergeCell ref="G140:G143"/>
    <mergeCell ref="H140:H143"/>
    <mergeCell ref="F156:F158"/>
    <mergeCell ref="G156:G158"/>
    <mergeCell ref="B144:B147"/>
    <mergeCell ref="C144:E146"/>
    <mergeCell ref="Q144:Q147"/>
    <mergeCell ref="R144:R147"/>
    <mergeCell ref="L148:L151"/>
    <mergeCell ref="M148:M151"/>
    <mergeCell ref="R140:R143"/>
    <mergeCell ref="O144:O147"/>
    <mergeCell ref="L140:L143"/>
    <mergeCell ref="M140:M143"/>
    <mergeCell ref="N140:N143"/>
    <mergeCell ref="O140:O143"/>
    <mergeCell ref="R148:R151"/>
    <mergeCell ref="B152:B155"/>
    <mergeCell ref="C152:E154"/>
    <mergeCell ref="F152:F155"/>
    <mergeCell ref="G152:G155"/>
    <mergeCell ref="H152:H155"/>
    <mergeCell ref="C148:E150"/>
    <mergeCell ref="F148:F151"/>
    <mergeCell ref="G148:G151"/>
    <mergeCell ref="H148:H151"/>
    <mergeCell ref="O152:O155"/>
    <mergeCell ref="P152:P155"/>
    <mergeCell ref="Q152:Q155"/>
    <mergeCell ref="N148:N151"/>
    <mergeCell ref="O148:O151"/>
    <mergeCell ref="P148:P151"/>
    <mergeCell ref="Q148:Q151"/>
    <mergeCell ref="R152:R155"/>
    <mergeCell ref="B156:B159"/>
    <mergeCell ref="C156:E158"/>
    <mergeCell ref="O156:O159"/>
    <mergeCell ref="P156:P159"/>
    <mergeCell ref="Q156:Q159"/>
    <mergeCell ref="R156:R159"/>
    <mergeCell ref="L152:L155"/>
    <mergeCell ref="M152:M155"/>
    <mergeCell ref="N152:N155"/>
    <mergeCell ref="B160:B163"/>
    <mergeCell ref="C160:E162"/>
    <mergeCell ref="F160:F163"/>
    <mergeCell ref="G160:G163"/>
    <mergeCell ref="H160:H163"/>
    <mergeCell ref="L160:L163"/>
    <mergeCell ref="M160:M163"/>
    <mergeCell ref="N160:N163"/>
    <mergeCell ref="O160:O163"/>
    <mergeCell ref="P160:P163"/>
    <mergeCell ref="Q160:Q163"/>
    <mergeCell ref="R160:R163"/>
    <mergeCell ref="B164:B167"/>
    <mergeCell ref="C164:E166"/>
    <mergeCell ref="F164:F167"/>
    <mergeCell ref="G164:G167"/>
    <mergeCell ref="H164:H167"/>
    <mergeCell ref="L164:L167"/>
    <mergeCell ref="M164:M167"/>
    <mergeCell ref="N164:N167"/>
    <mergeCell ref="O164:O167"/>
    <mergeCell ref="P164:P167"/>
    <mergeCell ref="Q164:Q167"/>
    <mergeCell ref="R164:R167"/>
    <mergeCell ref="P168:P171"/>
    <mergeCell ref="Q168:Q171"/>
    <mergeCell ref="R168:R171"/>
    <mergeCell ref="B168:B171"/>
    <mergeCell ref="C168:E170"/>
    <mergeCell ref="F168:F171"/>
    <mergeCell ref="G168:G171"/>
    <mergeCell ref="H168:H171"/>
    <mergeCell ref="L168:L170"/>
    <mergeCell ref="G172:G175"/>
    <mergeCell ref="H172:H175"/>
    <mergeCell ref="L172:L175"/>
    <mergeCell ref="O168:O171"/>
    <mergeCell ref="M168:M170"/>
    <mergeCell ref="N168:N170"/>
    <mergeCell ref="B177:R178"/>
    <mergeCell ref="M172:M175"/>
    <mergeCell ref="N172:N175"/>
    <mergeCell ref="O172:O175"/>
    <mergeCell ref="P172:P175"/>
    <mergeCell ref="Q172:Q175"/>
    <mergeCell ref="R172:R175"/>
    <mergeCell ref="B172:B175"/>
    <mergeCell ref="C172:E174"/>
    <mergeCell ref="F172:F175"/>
  </mergeCells>
  <printOptions/>
  <pageMargins left="0.7086614173228347" right="0.1968503937007874" top="0.31496062992125984" bottom="0.1968503937007874" header="0.31496062992125984" footer="0.2755905511811024"/>
  <pageSetup firstPageNumber="8" useFirstPageNumber="1" horizontalDpi="600" verticalDpi="600" orientation="portrait" paperSize="9" scale="93" r:id="rId1"/>
  <headerFooter scaleWithDoc="0" alignWithMargins="0">
    <oddFooter>&amp;C&amp;12&amp;P</oddFooter>
  </headerFooter>
  <rowBreaks count="3" manualBreakCount="3">
    <brk id="47" max="255" man="1"/>
    <brk id="89" max="255" man="1"/>
    <brk id="136" max="255" man="1"/>
  </rowBreaks>
</worksheet>
</file>

<file path=xl/worksheets/sheet7.xml><?xml version="1.0" encoding="utf-8"?>
<worksheet xmlns="http://schemas.openxmlformats.org/spreadsheetml/2006/main" xmlns:r="http://schemas.openxmlformats.org/officeDocument/2006/relationships">
  <dimension ref="A1:X30"/>
  <sheetViews>
    <sheetView view="pageBreakPreview" zoomScaleSheetLayoutView="100" zoomScalePageLayoutView="0" workbookViewId="0" topLeftCell="I1">
      <pane ySplit="5" topLeftCell="A6" activePane="bottomLeft" state="frozen"/>
      <selection pane="topLeft" activeCell="K13" sqref="K13"/>
      <selection pane="bottomLeft" activeCell="Y9" sqref="Y9"/>
    </sheetView>
  </sheetViews>
  <sheetFormatPr defaultColWidth="9.00390625" defaultRowHeight="12.75" customHeight="1"/>
  <cols>
    <col min="1" max="1" width="3.50390625" style="1" customWidth="1"/>
    <col min="2" max="2" width="4.125" style="1" customWidth="1"/>
    <col min="3" max="3" width="8.75390625" style="1" customWidth="1"/>
    <col min="4" max="8" width="6.625" style="1" customWidth="1"/>
    <col min="9" max="13" width="7.625" style="1" customWidth="1"/>
    <col min="14" max="14" width="6.625" style="1" customWidth="1"/>
    <col min="15" max="21" width="12.625" style="1" customWidth="1"/>
    <col min="22" max="16384" width="9.00390625" style="1" customWidth="1"/>
  </cols>
  <sheetData>
    <row r="1" spans="1:21" ht="24.75" customHeight="1" hidden="1" thickBot="1">
      <c r="A1" s="1920" t="s">
        <v>120</v>
      </c>
      <c r="B1" s="1921"/>
      <c r="C1" s="1921"/>
      <c r="D1" s="1921"/>
      <c r="E1" s="1921"/>
      <c r="F1" s="1921" t="s">
        <v>552</v>
      </c>
      <c r="G1" s="2"/>
      <c r="H1" s="2"/>
      <c r="I1" s="3" t="s">
        <v>17</v>
      </c>
      <c r="J1" s="2"/>
      <c r="K1" s="2" t="s">
        <v>552</v>
      </c>
      <c r="L1" s="2"/>
      <c r="M1" s="2"/>
      <c r="N1" s="2"/>
      <c r="O1" s="2"/>
      <c r="P1" s="2"/>
      <c r="Q1" s="2"/>
      <c r="R1" s="2"/>
      <c r="S1" s="2"/>
      <c r="T1" s="2"/>
      <c r="U1" s="2"/>
    </row>
    <row r="2" spans="1:21" ht="12.75" customHeight="1" hidden="1" thickBot="1">
      <c r="A2" s="17"/>
      <c r="B2" s="12"/>
      <c r="C2" s="12"/>
      <c r="D2" s="12"/>
      <c r="E2" s="12"/>
      <c r="F2" s="12"/>
      <c r="G2" s="4"/>
      <c r="H2" s="4"/>
      <c r="I2" s="4"/>
      <c r="J2" s="12"/>
      <c r="K2" s="12"/>
      <c r="L2" s="12"/>
      <c r="M2" s="4"/>
      <c r="N2" s="4"/>
      <c r="O2" s="4"/>
      <c r="P2" s="4"/>
      <c r="Q2" s="4"/>
      <c r="R2" s="4"/>
      <c r="S2" s="4"/>
      <c r="T2" s="2"/>
      <c r="U2" s="4"/>
    </row>
    <row r="3" spans="1:22" ht="24.75" customHeight="1">
      <c r="A3" s="1541" t="s">
        <v>121</v>
      </c>
      <c r="B3" s="1922"/>
      <c r="C3" s="1922"/>
      <c r="D3" s="1927" t="s">
        <v>122</v>
      </c>
      <c r="E3" s="1930" t="s">
        <v>123</v>
      </c>
      <c r="F3" s="1927" t="s">
        <v>124</v>
      </c>
      <c r="G3" s="1553" t="s">
        <v>125</v>
      </c>
      <c r="H3" s="1553"/>
      <c r="I3" s="1553"/>
      <c r="J3" s="1553"/>
      <c r="K3" s="1553"/>
      <c r="L3" s="1553"/>
      <c r="M3" s="1553"/>
      <c r="N3" s="1553"/>
      <c r="O3" s="1949" t="s">
        <v>126</v>
      </c>
      <c r="P3" s="1933" t="s">
        <v>1392</v>
      </c>
      <c r="Q3" s="1934"/>
      <c r="R3" s="1934"/>
      <c r="S3" s="1934"/>
      <c r="T3" s="1934"/>
      <c r="U3" s="1949" t="s">
        <v>858</v>
      </c>
      <c r="V3" s="5"/>
    </row>
    <row r="4" spans="1:22" ht="24.75" customHeight="1">
      <c r="A4" s="1923"/>
      <c r="B4" s="1924"/>
      <c r="C4" s="1924"/>
      <c r="D4" s="1928"/>
      <c r="E4" s="1931"/>
      <c r="F4" s="1931"/>
      <c r="G4" s="1931" t="s">
        <v>127</v>
      </c>
      <c r="H4" s="1931" t="s">
        <v>128</v>
      </c>
      <c r="I4" s="1935" t="s">
        <v>129</v>
      </c>
      <c r="J4" s="1935"/>
      <c r="K4" s="1935"/>
      <c r="L4" s="1935"/>
      <c r="M4" s="1935"/>
      <c r="N4" s="1928" t="s">
        <v>130</v>
      </c>
      <c r="O4" s="1950"/>
      <c r="P4" s="1936" t="s">
        <v>131</v>
      </c>
      <c r="Q4" s="1938" t="s">
        <v>132</v>
      </c>
      <c r="R4" s="1938" t="s">
        <v>133</v>
      </c>
      <c r="S4" s="1938" t="s">
        <v>134</v>
      </c>
      <c r="T4" s="1940" t="s">
        <v>135</v>
      </c>
      <c r="U4" s="1950"/>
      <c r="V4" s="5"/>
    </row>
    <row r="5" spans="1:22" ht="24.75" customHeight="1" thickBot="1">
      <c r="A5" s="1925"/>
      <c r="B5" s="1926"/>
      <c r="C5" s="1926"/>
      <c r="D5" s="1929"/>
      <c r="E5" s="1932"/>
      <c r="F5" s="1932"/>
      <c r="G5" s="1932"/>
      <c r="H5" s="1932"/>
      <c r="I5" s="44" t="s">
        <v>136</v>
      </c>
      <c r="J5" s="44" t="s">
        <v>137</v>
      </c>
      <c r="K5" s="44" t="s">
        <v>138</v>
      </c>
      <c r="L5" s="44" t="s">
        <v>139</v>
      </c>
      <c r="M5" s="44" t="s">
        <v>140</v>
      </c>
      <c r="N5" s="1932"/>
      <c r="O5" s="1951"/>
      <c r="P5" s="1937"/>
      <c r="Q5" s="1939"/>
      <c r="R5" s="1939"/>
      <c r="S5" s="1939"/>
      <c r="T5" s="1941"/>
      <c r="U5" s="1951"/>
      <c r="V5" s="5"/>
    </row>
    <row r="6" spans="1:24" s="6" customFormat="1" ht="34.5" customHeight="1" thickBot="1">
      <c r="A6" s="1942" t="s">
        <v>31</v>
      </c>
      <c r="B6" s="1943"/>
      <c r="C6" s="1943"/>
      <c r="D6" s="570">
        <f aca="true" t="shared" si="0" ref="D6:N6">SUM(,D12,D19,,D29)</f>
        <v>293</v>
      </c>
      <c r="E6" s="570">
        <f t="shared" si="0"/>
        <v>225</v>
      </c>
      <c r="F6" s="570">
        <f t="shared" si="0"/>
        <v>226</v>
      </c>
      <c r="G6" s="570">
        <f t="shared" si="0"/>
        <v>3201</v>
      </c>
      <c r="H6" s="570">
        <f t="shared" si="0"/>
        <v>2669</v>
      </c>
      <c r="I6" s="570">
        <f t="shared" si="0"/>
        <v>338</v>
      </c>
      <c r="J6" s="570">
        <f t="shared" si="0"/>
        <v>1079</v>
      </c>
      <c r="K6" s="570">
        <f t="shared" si="0"/>
        <v>224</v>
      </c>
      <c r="L6" s="570">
        <f>SUM(,L12,L19,,L29)</f>
        <v>645</v>
      </c>
      <c r="M6" s="570">
        <f t="shared" si="0"/>
        <v>383</v>
      </c>
      <c r="N6" s="570">
        <f t="shared" si="0"/>
        <v>794</v>
      </c>
      <c r="O6" s="950"/>
      <c r="P6" s="954">
        <f>SUM(P12,P19,P29)</f>
        <v>140</v>
      </c>
      <c r="Q6" s="570">
        <f>SUM(Q12,Q19,Q29)</f>
        <v>63</v>
      </c>
      <c r="R6" s="571">
        <f>SUM(R12,R19,R29)</f>
        <v>17</v>
      </c>
      <c r="S6" s="571">
        <f>SUM(S12,S19,S29)</f>
        <v>2</v>
      </c>
      <c r="T6" s="572">
        <f>SUM(T12,T19,T29)</f>
        <v>2</v>
      </c>
      <c r="U6" s="950">
        <f>U12+U19+U29</f>
        <v>153</v>
      </c>
      <c r="V6" s="9"/>
      <c r="W6" s="1">
        <f aca="true" t="shared" si="1" ref="W6:W21">SUM(P6:T6)</f>
        <v>224</v>
      </c>
      <c r="X6" s="1">
        <f aca="true" t="shared" si="2" ref="X6:X21">W6-E6</f>
        <v>-1</v>
      </c>
    </row>
    <row r="7" spans="1:24" ht="34.5" customHeight="1">
      <c r="A7" s="1944" t="s">
        <v>141</v>
      </c>
      <c r="B7" s="1547" t="s">
        <v>18</v>
      </c>
      <c r="C7" s="1547"/>
      <c r="D7" s="573">
        <v>16</v>
      </c>
      <c r="E7" s="573">
        <v>16</v>
      </c>
      <c r="F7" s="573">
        <v>16</v>
      </c>
      <c r="G7" s="573">
        <v>320</v>
      </c>
      <c r="H7" s="574">
        <v>250</v>
      </c>
      <c r="I7" s="573">
        <v>14</v>
      </c>
      <c r="J7" s="573">
        <v>189</v>
      </c>
      <c r="K7" s="573">
        <v>19</v>
      </c>
      <c r="L7" s="573">
        <v>28</v>
      </c>
      <c r="M7" s="1456">
        <f>IF(H7-I7-J7-K7-L7=0,"",H7-I7-J7-K7-L7)</f>
      </c>
      <c r="N7" s="575">
        <v>73</v>
      </c>
      <c r="O7" s="594">
        <v>2</v>
      </c>
      <c r="P7" s="955"/>
      <c r="Q7" s="575">
        <v>2</v>
      </c>
      <c r="R7" s="575">
        <v>13</v>
      </c>
      <c r="S7" s="575">
        <v>1</v>
      </c>
      <c r="T7" s="576"/>
      <c r="U7" s="594"/>
      <c r="V7" s="5"/>
      <c r="W7" s="1">
        <f t="shared" si="1"/>
        <v>16</v>
      </c>
      <c r="X7" s="1">
        <f t="shared" si="2"/>
        <v>0</v>
      </c>
    </row>
    <row r="8" spans="1:24" ht="34.5" customHeight="1">
      <c r="A8" s="1945"/>
      <c r="B8" s="1548" t="s">
        <v>19</v>
      </c>
      <c r="C8" s="1548"/>
      <c r="D8" s="577">
        <v>29</v>
      </c>
      <c r="E8" s="577">
        <v>1</v>
      </c>
      <c r="F8" s="577">
        <v>1</v>
      </c>
      <c r="G8" s="577">
        <v>25</v>
      </c>
      <c r="H8" s="574">
        <v>17</v>
      </c>
      <c r="I8" s="577">
        <v>4</v>
      </c>
      <c r="J8" s="577">
        <v>8</v>
      </c>
      <c r="K8" s="577">
        <v>2</v>
      </c>
      <c r="L8" s="577">
        <v>3</v>
      </c>
      <c r="M8" s="577">
        <f>IF(H8-I8-J8-K8-L8=0,"",H8-I8-J8-K8-L8)</f>
      </c>
      <c r="N8" s="574">
        <v>5</v>
      </c>
      <c r="O8" s="590">
        <v>2</v>
      </c>
      <c r="P8" s="956">
        <v>1</v>
      </c>
      <c r="Q8" s="574"/>
      <c r="R8" s="574"/>
      <c r="S8" s="574"/>
      <c r="T8" s="578"/>
      <c r="U8" s="590">
        <v>1</v>
      </c>
      <c r="V8" s="5"/>
      <c r="W8" s="1">
        <f t="shared" si="1"/>
        <v>1</v>
      </c>
      <c r="X8" s="1">
        <f t="shared" si="2"/>
        <v>0</v>
      </c>
    </row>
    <row r="9" spans="1:24" ht="34.5" customHeight="1">
      <c r="A9" s="1945"/>
      <c r="B9" s="1947" t="s">
        <v>39</v>
      </c>
      <c r="C9" s="1947"/>
      <c r="D9" s="579">
        <v>19</v>
      </c>
      <c r="E9" s="579">
        <v>13</v>
      </c>
      <c r="F9" s="579">
        <v>13</v>
      </c>
      <c r="G9" s="579">
        <v>169</v>
      </c>
      <c r="H9" s="574">
        <v>160</v>
      </c>
      <c r="I9" s="579">
        <v>37</v>
      </c>
      <c r="J9" s="579">
        <v>65</v>
      </c>
      <c r="K9" s="579">
        <v>5</v>
      </c>
      <c r="L9" s="579">
        <v>53</v>
      </c>
      <c r="M9" s="593">
        <f>IF(H9-I9-J9-K9-L9=0,"",H9-I9-J9-K9-L9)</f>
      </c>
      <c r="N9" s="580">
        <v>39</v>
      </c>
      <c r="O9" s="951">
        <v>2</v>
      </c>
      <c r="P9" s="957">
        <v>4</v>
      </c>
      <c r="Q9" s="580">
        <v>9</v>
      </c>
      <c r="R9" s="580"/>
      <c r="S9" s="580"/>
      <c r="T9" s="581"/>
      <c r="U9" s="951">
        <v>3</v>
      </c>
      <c r="V9" s="5"/>
      <c r="W9" s="1">
        <f t="shared" si="1"/>
        <v>13</v>
      </c>
      <c r="X9" s="1">
        <f t="shared" si="2"/>
        <v>0</v>
      </c>
    </row>
    <row r="10" spans="1:24" ht="34.5" customHeight="1">
      <c r="A10" s="1945"/>
      <c r="B10" s="1548" t="s">
        <v>21</v>
      </c>
      <c r="C10" s="1548"/>
      <c r="D10" s="577">
        <v>23</v>
      </c>
      <c r="E10" s="577">
        <v>23</v>
      </c>
      <c r="F10" s="577">
        <v>23</v>
      </c>
      <c r="G10" s="577">
        <v>276</v>
      </c>
      <c r="H10" s="574">
        <v>275</v>
      </c>
      <c r="I10" s="577">
        <v>47</v>
      </c>
      <c r="J10" s="577">
        <v>87</v>
      </c>
      <c r="K10" s="577">
        <v>29</v>
      </c>
      <c r="L10" s="577">
        <v>112</v>
      </c>
      <c r="M10" s="577">
        <f>IF(H10-I10-J10-K10-L10=0,"",H10-I10-J10-K10-L10)</f>
      </c>
      <c r="N10" s="574">
        <v>126</v>
      </c>
      <c r="O10" s="590">
        <v>2</v>
      </c>
      <c r="P10" s="956">
        <v>23</v>
      </c>
      <c r="Q10" s="574"/>
      <c r="R10" s="574"/>
      <c r="S10" s="574"/>
      <c r="T10" s="578"/>
      <c r="U10" s="590">
        <v>23</v>
      </c>
      <c r="V10" s="5"/>
      <c r="W10" s="1">
        <f t="shared" si="1"/>
        <v>23</v>
      </c>
      <c r="X10" s="1">
        <f t="shared" si="2"/>
        <v>0</v>
      </c>
    </row>
    <row r="11" spans="1:24" ht="34.5" customHeight="1" thickBot="1">
      <c r="A11" s="1945"/>
      <c r="B11" s="1549" t="s">
        <v>40</v>
      </c>
      <c r="C11" s="1549"/>
      <c r="D11" s="946">
        <v>4</v>
      </c>
      <c r="E11" s="946">
        <v>1</v>
      </c>
      <c r="F11" s="946">
        <v>1</v>
      </c>
      <c r="G11" s="946">
        <v>10</v>
      </c>
      <c r="H11" s="946">
        <v>9</v>
      </c>
      <c r="I11" s="946">
        <v>2</v>
      </c>
      <c r="J11" s="946">
        <v>4</v>
      </c>
      <c r="K11" s="946">
        <v>2</v>
      </c>
      <c r="L11" s="946">
        <v>1</v>
      </c>
      <c r="M11" s="947">
        <f>IF(H11-I11-J11-K11-L11=0,"",H11-I11-J11-K11-L11)</f>
      </c>
      <c r="N11" s="946">
        <v>4</v>
      </c>
      <c r="O11" s="952">
        <v>2</v>
      </c>
      <c r="P11" s="958">
        <v>1</v>
      </c>
      <c r="Q11" s="946"/>
      <c r="R11" s="946"/>
      <c r="S11" s="946"/>
      <c r="T11" s="948"/>
      <c r="U11" s="952"/>
      <c r="V11" s="5"/>
      <c r="W11" s="1">
        <f t="shared" si="1"/>
        <v>1</v>
      </c>
      <c r="X11" s="1">
        <f t="shared" si="2"/>
        <v>0</v>
      </c>
    </row>
    <row r="12" spans="1:24" ht="34.5" customHeight="1" thickBot="1" thickTop="1">
      <c r="A12" s="1946"/>
      <c r="B12" s="1948" t="s">
        <v>20</v>
      </c>
      <c r="C12" s="1948"/>
      <c r="D12" s="582">
        <f aca="true" t="shared" si="3" ref="D12:N12">SUM(D7:D11)</f>
        <v>91</v>
      </c>
      <c r="E12" s="582">
        <f t="shared" si="3"/>
        <v>54</v>
      </c>
      <c r="F12" s="582">
        <f t="shared" si="3"/>
        <v>54</v>
      </c>
      <c r="G12" s="582">
        <f t="shared" si="3"/>
        <v>800</v>
      </c>
      <c r="H12" s="582">
        <f>SUM(H7:H11)</f>
        <v>711</v>
      </c>
      <c r="I12" s="582">
        <f t="shared" si="3"/>
        <v>104</v>
      </c>
      <c r="J12" s="582">
        <f t="shared" si="3"/>
        <v>353</v>
      </c>
      <c r="K12" s="582">
        <f t="shared" si="3"/>
        <v>57</v>
      </c>
      <c r="L12" s="582">
        <f t="shared" si="3"/>
        <v>197</v>
      </c>
      <c r="M12" s="582">
        <f>IF(SUM(M7:M11)=0,"",SUM(M7:M11))</f>
      </c>
      <c r="N12" s="582">
        <f t="shared" si="3"/>
        <v>247</v>
      </c>
      <c r="O12" s="953"/>
      <c r="P12" s="959">
        <f aca="true" t="shared" si="4" ref="P12:U12">SUM(P7:P11)</f>
        <v>29</v>
      </c>
      <c r="Q12" s="582">
        <f t="shared" si="4"/>
        <v>11</v>
      </c>
      <c r="R12" s="583">
        <f t="shared" si="4"/>
        <v>13</v>
      </c>
      <c r="S12" s="583">
        <f t="shared" si="4"/>
        <v>1</v>
      </c>
      <c r="T12" s="585">
        <f t="shared" si="4"/>
        <v>0</v>
      </c>
      <c r="U12" s="953">
        <f t="shared" si="4"/>
        <v>27</v>
      </c>
      <c r="V12" s="5"/>
      <c r="W12" s="1">
        <f t="shared" si="1"/>
        <v>54</v>
      </c>
      <c r="X12" s="1">
        <f t="shared" si="2"/>
        <v>0</v>
      </c>
    </row>
    <row r="13" spans="1:24" ht="34.5" customHeight="1">
      <c r="A13" s="1952" t="s">
        <v>142</v>
      </c>
      <c r="B13" s="1547" t="s">
        <v>22</v>
      </c>
      <c r="C13" s="1547"/>
      <c r="D13" s="573">
        <v>42</v>
      </c>
      <c r="E13" s="573">
        <v>41</v>
      </c>
      <c r="F13" s="573">
        <v>41</v>
      </c>
      <c r="G13" s="573">
        <v>495</v>
      </c>
      <c r="H13" s="574">
        <v>469</v>
      </c>
      <c r="I13" s="573">
        <v>78</v>
      </c>
      <c r="J13" s="573">
        <v>256</v>
      </c>
      <c r="K13" s="573">
        <v>41</v>
      </c>
      <c r="L13" s="573">
        <v>52</v>
      </c>
      <c r="M13" s="1456">
        <f>IF(H13-I13-J13-K13-L13=0,"",H13-I13-J13-K13-L13)</f>
        <v>42</v>
      </c>
      <c r="N13" s="575">
        <v>214</v>
      </c>
      <c r="O13" s="594">
        <v>2</v>
      </c>
      <c r="P13" s="955">
        <v>41</v>
      </c>
      <c r="Q13" s="575"/>
      <c r="R13" s="575"/>
      <c r="S13" s="575"/>
      <c r="T13" s="576"/>
      <c r="U13" s="594">
        <v>41</v>
      </c>
      <c r="V13" s="5"/>
      <c r="W13" s="1">
        <f t="shared" si="1"/>
        <v>41</v>
      </c>
      <c r="X13" s="1">
        <f t="shared" si="2"/>
        <v>0</v>
      </c>
    </row>
    <row r="14" spans="1:24" ht="34.5" customHeight="1">
      <c r="A14" s="1953"/>
      <c r="B14" s="1548" t="s">
        <v>23</v>
      </c>
      <c r="C14" s="1548"/>
      <c r="D14" s="577">
        <v>7</v>
      </c>
      <c r="E14" s="577">
        <v>1</v>
      </c>
      <c r="F14" s="577">
        <v>1</v>
      </c>
      <c r="G14" s="577">
        <v>10</v>
      </c>
      <c r="H14" s="574">
        <v>10</v>
      </c>
      <c r="I14" s="577">
        <v>2</v>
      </c>
      <c r="J14" s="577">
        <v>5</v>
      </c>
      <c r="K14" s="577">
        <v>1</v>
      </c>
      <c r="L14" s="577">
        <v>2</v>
      </c>
      <c r="M14" s="577">
        <f aca="true" t="shared" si="5" ref="M14:M28">IF(H14-I14-J14-K14-L14=0,"",H14-I14-J14-K14-L14)</f>
      </c>
      <c r="N14" s="574">
        <v>2</v>
      </c>
      <c r="O14" s="590">
        <v>2</v>
      </c>
      <c r="P14" s="956"/>
      <c r="Q14" s="574">
        <v>1</v>
      </c>
      <c r="R14" s="574"/>
      <c r="S14" s="574"/>
      <c r="T14" s="578"/>
      <c r="U14" s="590">
        <v>1</v>
      </c>
      <c r="V14" s="5"/>
      <c r="W14" s="1">
        <f t="shared" si="1"/>
        <v>1</v>
      </c>
      <c r="X14" s="1">
        <f t="shared" si="2"/>
        <v>0</v>
      </c>
    </row>
    <row r="15" spans="1:24" ht="34.5" customHeight="1">
      <c r="A15" s="1953"/>
      <c r="B15" s="1548" t="s">
        <v>41</v>
      </c>
      <c r="C15" s="1548"/>
      <c r="D15" s="577">
        <v>2</v>
      </c>
      <c r="E15" s="577">
        <v>1</v>
      </c>
      <c r="F15" s="577">
        <v>1</v>
      </c>
      <c r="G15" s="577">
        <v>15</v>
      </c>
      <c r="H15" s="574">
        <v>13</v>
      </c>
      <c r="I15" s="577">
        <v>3</v>
      </c>
      <c r="J15" s="577">
        <v>7</v>
      </c>
      <c r="K15" s="577">
        <v>1</v>
      </c>
      <c r="L15" s="577">
        <v>2</v>
      </c>
      <c r="M15" s="577">
        <f t="shared" si="5"/>
      </c>
      <c r="N15" s="574">
        <v>5</v>
      </c>
      <c r="O15" s="590">
        <v>2</v>
      </c>
      <c r="P15" s="956">
        <v>1</v>
      </c>
      <c r="Q15" s="574"/>
      <c r="R15" s="574"/>
      <c r="S15" s="574"/>
      <c r="T15" s="578"/>
      <c r="U15" s="590">
        <v>1</v>
      </c>
      <c r="V15" s="5"/>
      <c r="W15" s="1">
        <f t="shared" si="1"/>
        <v>1</v>
      </c>
      <c r="X15" s="1">
        <f t="shared" si="2"/>
        <v>0</v>
      </c>
    </row>
    <row r="16" spans="1:24" ht="34.5" customHeight="1">
      <c r="A16" s="1953"/>
      <c r="B16" s="1548" t="s">
        <v>42</v>
      </c>
      <c r="C16" s="1548"/>
      <c r="D16" s="574">
        <v>5</v>
      </c>
      <c r="E16" s="1065">
        <v>1</v>
      </c>
      <c r="F16" s="574">
        <v>1</v>
      </c>
      <c r="G16" s="574">
        <v>25</v>
      </c>
      <c r="H16" s="1065">
        <v>0</v>
      </c>
      <c r="I16" s="574"/>
      <c r="J16" s="574"/>
      <c r="K16" s="574"/>
      <c r="L16" s="574"/>
      <c r="M16" s="577">
        <f t="shared" si="5"/>
      </c>
      <c r="N16" s="574"/>
      <c r="O16" s="590">
        <v>2</v>
      </c>
      <c r="P16" s="956"/>
      <c r="Q16" s="574"/>
      <c r="R16" s="574"/>
      <c r="S16" s="574"/>
      <c r="T16" s="578"/>
      <c r="U16" s="590"/>
      <c r="V16" s="5"/>
      <c r="W16" s="1">
        <f t="shared" si="1"/>
        <v>0</v>
      </c>
      <c r="X16" s="1">
        <f t="shared" si="2"/>
        <v>-1</v>
      </c>
    </row>
    <row r="17" spans="1:24" ht="34.5" customHeight="1">
      <c r="A17" s="1953"/>
      <c r="B17" s="1548" t="s">
        <v>51</v>
      </c>
      <c r="C17" s="1548" t="s">
        <v>24</v>
      </c>
      <c r="D17" s="577">
        <v>4</v>
      </c>
      <c r="E17" s="577">
        <v>1</v>
      </c>
      <c r="F17" s="577">
        <v>1</v>
      </c>
      <c r="G17" s="577">
        <v>10</v>
      </c>
      <c r="H17" s="574">
        <v>10</v>
      </c>
      <c r="I17" s="577">
        <v>2</v>
      </c>
      <c r="J17" s="577">
        <v>7</v>
      </c>
      <c r="K17" s="577">
        <v>1</v>
      </c>
      <c r="L17" s="577"/>
      <c r="M17" s="577">
        <f t="shared" si="5"/>
      </c>
      <c r="N17" s="574">
        <v>3</v>
      </c>
      <c r="O17" s="590">
        <v>2</v>
      </c>
      <c r="P17" s="956"/>
      <c r="Q17" s="574">
        <v>1</v>
      </c>
      <c r="R17" s="574"/>
      <c r="S17" s="574"/>
      <c r="T17" s="578"/>
      <c r="U17" s="590">
        <v>1</v>
      </c>
      <c r="V17" s="5"/>
      <c r="W17" s="1">
        <f t="shared" si="1"/>
        <v>1</v>
      </c>
      <c r="X17" s="1">
        <f t="shared" si="2"/>
        <v>0</v>
      </c>
    </row>
    <row r="18" spans="1:24" ht="34.5" customHeight="1" thickBot="1">
      <c r="A18" s="1953"/>
      <c r="B18" s="1549" t="s">
        <v>52</v>
      </c>
      <c r="C18" s="1549" t="s">
        <v>24</v>
      </c>
      <c r="D18" s="947">
        <v>3</v>
      </c>
      <c r="E18" s="947">
        <v>1</v>
      </c>
      <c r="F18" s="947">
        <v>1</v>
      </c>
      <c r="G18" s="947">
        <v>10</v>
      </c>
      <c r="H18" s="946">
        <v>10</v>
      </c>
      <c r="I18" s="947">
        <v>1</v>
      </c>
      <c r="J18" s="947">
        <v>5</v>
      </c>
      <c r="K18" s="947">
        <v>3</v>
      </c>
      <c r="L18" s="947">
        <v>1</v>
      </c>
      <c r="M18" s="947">
        <f t="shared" si="5"/>
      </c>
      <c r="N18" s="946">
        <v>3</v>
      </c>
      <c r="O18" s="952">
        <v>2</v>
      </c>
      <c r="P18" s="958">
        <v>1</v>
      </c>
      <c r="Q18" s="946"/>
      <c r="R18" s="946"/>
      <c r="S18" s="946"/>
      <c r="T18" s="948"/>
      <c r="U18" s="952">
        <v>1</v>
      </c>
      <c r="V18" s="5"/>
      <c r="W18" s="1">
        <f t="shared" si="1"/>
        <v>1</v>
      </c>
      <c r="X18" s="1">
        <f t="shared" si="2"/>
        <v>0</v>
      </c>
    </row>
    <row r="19" spans="1:24" ht="34.5" customHeight="1" thickBot="1" thickTop="1">
      <c r="A19" s="1954"/>
      <c r="B19" s="1948" t="s">
        <v>20</v>
      </c>
      <c r="C19" s="1948"/>
      <c r="D19" s="583">
        <f aca="true" t="shared" si="6" ref="D19:L19">SUM(D13:D18)</f>
        <v>63</v>
      </c>
      <c r="E19" s="583">
        <f t="shared" si="6"/>
        <v>46</v>
      </c>
      <c r="F19" s="584">
        <f t="shared" si="6"/>
        <v>46</v>
      </c>
      <c r="G19" s="584">
        <f t="shared" si="6"/>
        <v>565</v>
      </c>
      <c r="H19" s="583">
        <f>SUM(H13:H18)</f>
        <v>512</v>
      </c>
      <c r="I19" s="584">
        <f t="shared" si="6"/>
        <v>86</v>
      </c>
      <c r="J19" s="584">
        <f t="shared" si="6"/>
        <v>280</v>
      </c>
      <c r="K19" s="583">
        <f t="shared" si="6"/>
        <v>47</v>
      </c>
      <c r="L19" s="583">
        <f t="shared" si="6"/>
        <v>57</v>
      </c>
      <c r="M19" s="1524">
        <f t="shared" si="5"/>
        <v>42</v>
      </c>
      <c r="N19" s="583">
        <f>SUM(N13:N18)</f>
        <v>227</v>
      </c>
      <c r="O19" s="953"/>
      <c r="P19" s="959">
        <f aca="true" t="shared" si="7" ref="P19:U19">SUM(P13:P18)</f>
        <v>43</v>
      </c>
      <c r="Q19" s="583">
        <f t="shared" si="7"/>
        <v>2</v>
      </c>
      <c r="R19" s="583">
        <f t="shared" si="7"/>
        <v>0</v>
      </c>
      <c r="S19" s="583">
        <f t="shared" si="7"/>
        <v>0</v>
      </c>
      <c r="T19" s="585">
        <f t="shared" si="7"/>
        <v>0</v>
      </c>
      <c r="U19" s="953">
        <f t="shared" si="7"/>
        <v>45</v>
      </c>
      <c r="V19" s="5"/>
      <c r="W19" s="1">
        <f t="shared" si="1"/>
        <v>45</v>
      </c>
      <c r="X19" s="1">
        <f t="shared" si="2"/>
        <v>-1</v>
      </c>
    </row>
    <row r="20" spans="1:24" ht="34.5" customHeight="1">
      <c r="A20" s="1944" t="s">
        <v>143</v>
      </c>
      <c r="B20" s="1547" t="s">
        <v>25</v>
      </c>
      <c r="C20" s="1547"/>
      <c r="D20" s="573">
        <v>18</v>
      </c>
      <c r="E20" s="573">
        <v>18</v>
      </c>
      <c r="F20" s="573">
        <v>18</v>
      </c>
      <c r="G20" s="573">
        <v>545</v>
      </c>
      <c r="H20" s="586">
        <v>466</v>
      </c>
      <c r="I20" s="573">
        <v>39</v>
      </c>
      <c r="J20" s="573">
        <v>191</v>
      </c>
      <c r="K20" s="573">
        <v>78</v>
      </c>
      <c r="L20" s="573">
        <v>113</v>
      </c>
      <c r="M20" s="1456">
        <f>IF(H20-I20-J20-K20-L20=0,"",H20-I20-J20-K20-L20)</f>
        <v>45</v>
      </c>
      <c r="N20" s="575">
        <v>110</v>
      </c>
      <c r="O20" s="594"/>
      <c r="P20" s="955">
        <v>5</v>
      </c>
      <c r="Q20" s="575">
        <v>8</v>
      </c>
      <c r="R20" s="575">
        <v>2</v>
      </c>
      <c r="S20" s="575">
        <v>1</v>
      </c>
      <c r="T20" s="576">
        <v>2</v>
      </c>
      <c r="U20" s="594"/>
      <c r="V20" s="5"/>
      <c r="W20" s="1">
        <f t="shared" si="1"/>
        <v>18</v>
      </c>
      <c r="X20" s="1">
        <f t="shared" si="2"/>
        <v>0</v>
      </c>
    </row>
    <row r="21" spans="1:24" ht="34.5" customHeight="1">
      <c r="A21" s="1945"/>
      <c r="B21" s="1548" t="s">
        <v>26</v>
      </c>
      <c r="C21" s="1548"/>
      <c r="D21" s="577">
        <v>24</v>
      </c>
      <c r="E21" s="577">
        <v>24</v>
      </c>
      <c r="F21" s="577">
        <v>24</v>
      </c>
      <c r="G21" s="577">
        <v>245</v>
      </c>
      <c r="H21" s="574">
        <v>234</v>
      </c>
      <c r="I21" s="577">
        <v>26</v>
      </c>
      <c r="J21" s="577">
        <v>68</v>
      </c>
      <c r="K21" s="577">
        <v>20</v>
      </c>
      <c r="L21" s="577">
        <v>74</v>
      </c>
      <c r="M21" s="577">
        <f t="shared" si="5"/>
        <v>46</v>
      </c>
      <c r="N21" s="574">
        <v>51</v>
      </c>
      <c r="O21" s="590">
        <v>2</v>
      </c>
      <c r="P21" s="956">
        <v>16</v>
      </c>
      <c r="Q21" s="574">
        <v>8</v>
      </c>
      <c r="R21" s="574"/>
      <c r="S21" s="574"/>
      <c r="T21" s="578"/>
      <c r="U21" s="590">
        <v>4</v>
      </c>
      <c r="V21" s="5"/>
      <c r="W21" s="1">
        <f t="shared" si="1"/>
        <v>24</v>
      </c>
      <c r="X21" s="1">
        <f t="shared" si="2"/>
        <v>0</v>
      </c>
    </row>
    <row r="22" spans="1:24" ht="34.5" customHeight="1">
      <c r="A22" s="1945"/>
      <c r="B22" s="1548" t="s">
        <v>43</v>
      </c>
      <c r="C22" s="1548"/>
      <c r="D22" s="574">
        <v>25</v>
      </c>
      <c r="E22" s="574">
        <v>24</v>
      </c>
      <c r="F22" s="574">
        <v>24</v>
      </c>
      <c r="G22" s="574">
        <v>360</v>
      </c>
      <c r="H22" s="574">
        <v>214</v>
      </c>
      <c r="I22" s="574">
        <v>21</v>
      </c>
      <c r="J22" s="574">
        <v>45</v>
      </c>
      <c r="K22" s="574"/>
      <c r="L22" s="574">
        <v>115</v>
      </c>
      <c r="M22" s="577">
        <f t="shared" si="5"/>
        <v>33</v>
      </c>
      <c r="N22" s="574">
        <v>65</v>
      </c>
      <c r="O22" s="951">
        <v>2</v>
      </c>
      <c r="P22" s="956">
        <v>19</v>
      </c>
      <c r="Q22" s="574">
        <v>5</v>
      </c>
      <c r="R22" s="574"/>
      <c r="S22" s="574"/>
      <c r="T22" s="578"/>
      <c r="U22" s="590">
        <v>24</v>
      </c>
      <c r="V22" s="5"/>
      <c r="W22" s="1">
        <f>SUM(P22:T22)</f>
        <v>24</v>
      </c>
      <c r="X22" s="1">
        <f>W22-E22</f>
        <v>0</v>
      </c>
    </row>
    <row r="23" spans="1:24" ht="34.5" customHeight="1">
      <c r="A23" s="1945"/>
      <c r="B23" s="1548" t="s">
        <v>44</v>
      </c>
      <c r="C23" s="1548"/>
      <c r="D23" s="577">
        <v>5</v>
      </c>
      <c r="E23" s="577">
        <v>5</v>
      </c>
      <c r="F23" s="577">
        <v>5</v>
      </c>
      <c r="G23" s="577">
        <v>75</v>
      </c>
      <c r="H23" s="574">
        <v>63</v>
      </c>
      <c r="I23" s="577">
        <v>14</v>
      </c>
      <c r="J23" s="577">
        <v>29</v>
      </c>
      <c r="K23" s="577">
        <v>7</v>
      </c>
      <c r="L23" s="577">
        <v>11</v>
      </c>
      <c r="M23" s="577">
        <f t="shared" si="5"/>
        <v>2</v>
      </c>
      <c r="N23" s="574">
        <v>17</v>
      </c>
      <c r="O23" s="590">
        <v>2</v>
      </c>
      <c r="P23" s="956">
        <v>1</v>
      </c>
      <c r="Q23" s="574">
        <v>4</v>
      </c>
      <c r="R23" s="574"/>
      <c r="S23" s="574"/>
      <c r="T23" s="578"/>
      <c r="U23" s="590"/>
      <c r="V23" s="5"/>
      <c r="W23" s="1">
        <f aca="true" t="shared" si="8" ref="W23:W29">SUM(P23:T23)</f>
        <v>5</v>
      </c>
      <c r="X23" s="1">
        <f aca="true" t="shared" si="9" ref="X23:X29">W23-E23</f>
        <v>0</v>
      </c>
    </row>
    <row r="24" spans="1:24" ht="34.5" customHeight="1">
      <c r="A24" s="1945"/>
      <c r="B24" s="1947" t="s">
        <v>53</v>
      </c>
      <c r="C24" s="1947"/>
      <c r="D24" s="579">
        <v>4</v>
      </c>
      <c r="E24" s="579">
        <v>1</v>
      </c>
      <c r="F24" s="579">
        <v>1</v>
      </c>
      <c r="G24" s="579">
        <v>10</v>
      </c>
      <c r="H24" s="574">
        <v>10</v>
      </c>
      <c r="I24" s="579">
        <v>1</v>
      </c>
      <c r="J24" s="579">
        <v>3</v>
      </c>
      <c r="K24" s="579">
        <v>1</v>
      </c>
      <c r="L24" s="579">
        <v>4</v>
      </c>
      <c r="M24" s="577">
        <f t="shared" si="5"/>
        <v>1</v>
      </c>
      <c r="N24" s="580">
        <v>1</v>
      </c>
      <c r="O24" s="591">
        <v>2</v>
      </c>
      <c r="P24" s="957"/>
      <c r="Q24" s="580">
        <v>1</v>
      </c>
      <c r="R24" s="580"/>
      <c r="S24" s="580"/>
      <c r="T24" s="581"/>
      <c r="U24" s="591"/>
      <c r="V24" s="5"/>
      <c r="W24" s="1">
        <f t="shared" si="8"/>
        <v>1</v>
      </c>
      <c r="X24" s="1">
        <f t="shared" si="9"/>
        <v>0</v>
      </c>
    </row>
    <row r="25" spans="1:24" ht="34.5" customHeight="1">
      <c r="A25" s="1945"/>
      <c r="B25" s="1548" t="s">
        <v>27</v>
      </c>
      <c r="C25" s="1548"/>
      <c r="D25" s="577">
        <v>31</v>
      </c>
      <c r="E25" s="577">
        <v>30</v>
      </c>
      <c r="F25" s="577">
        <v>30</v>
      </c>
      <c r="G25" s="577">
        <v>300</v>
      </c>
      <c r="H25" s="574">
        <v>294</v>
      </c>
      <c r="I25" s="577">
        <v>22</v>
      </c>
      <c r="J25" s="577">
        <v>48</v>
      </c>
      <c r="K25" s="577">
        <v>14</v>
      </c>
      <c r="L25" s="577">
        <v>55</v>
      </c>
      <c r="M25" s="577">
        <f t="shared" si="5"/>
        <v>155</v>
      </c>
      <c r="N25" s="574">
        <v>38</v>
      </c>
      <c r="O25" s="590">
        <v>2</v>
      </c>
      <c r="P25" s="956">
        <v>7</v>
      </c>
      <c r="Q25" s="574">
        <v>21</v>
      </c>
      <c r="R25" s="574">
        <v>2</v>
      </c>
      <c r="S25" s="574"/>
      <c r="T25" s="578"/>
      <c r="U25" s="590">
        <v>30</v>
      </c>
      <c r="V25" s="5"/>
      <c r="W25" s="1">
        <f t="shared" si="8"/>
        <v>30</v>
      </c>
      <c r="X25" s="1">
        <f t="shared" si="9"/>
        <v>0</v>
      </c>
    </row>
    <row r="26" spans="1:24" ht="34.5" customHeight="1">
      <c r="A26" s="1945"/>
      <c r="B26" s="1548" t="s">
        <v>54</v>
      </c>
      <c r="C26" s="1548"/>
      <c r="D26" s="574">
        <v>4</v>
      </c>
      <c r="E26" s="1065">
        <v>0</v>
      </c>
      <c r="F26" s="574">
        <v>1</v>
      </c>
      <c r="G26" s="574">
        <v>15</v>
      </c>
      <c r="H26" s="1065">
        <v>0</v>
      </c>
      <c r="I26" s="574"/>
      <c r="J26" s="574"/>
      <c r="K26" s="574"/>
      <c r="L26" s="574"/>
      <c r="M26" s="577">
        <f t="shared" si="5"/>
      </c>
      <c r="N26" s="574"/>
      <c r="O26" s="590"/>
      <c r="P26" s="956"/>
      <c r="Q26" s="574"/>
      <c r="R26" s="574"/>
      <c r="S26" s="574"/>
      <c r="T26" s="578"/>
      <c r="U26" s="590"/>
      <c r="V26" s="5"/>
      <c r="W26" s="1">
        <f t="shared" si="8"/>
        <v>0</v>
      </c>
      <c r="X26" s="1">
        <f t="shared" si="9"/>
        <v>0</v>
      </c>
    </row>
    <row r="27" spans="1:24" ht="34.5" customHeight="1">
      <c r="A27" s="1945"/>
      <c r="B27" s="1548" t="s">
        <v>45</v>
      </c>
      <c r="C27" s="1548"/>
      <c r="D27" s="577">
        <v>7</v>
      </c>
      <c r="E27" s="577">
        <v>7</v>
      </c>
      <c r="F27" s="577">
        <v>7</v>
      </c>
      <c r="G27" s="577">
        <v>46</v>
      </c>
      <c r="H27" s="574">
        <v>46</v>
      </c>
      <c r="I27" s="577">
        <v>7</v>
      </c>
      <c r="J27" s="577">
        <v>20</v>
      </c>
      <c r="K27" s="577"/>
      <c r="L27" s="577">
        <v>16</v>
      </c>
      <c r="M27" s="577">
        <f t="shared" si="5"/>
        <v>3</v>
      </c>
      <c r="N27" s="574">
        <v>7</v>
      </c>
      <c r="O27" s="590">
        <v>2</v>
      </c>
      <c r="P27" s="956">
        <v>4</v>
      </c>
      <c r="Q27" s="574">
        <v>3</v>
      </c>
      <c r="R27" s="574"/>
      <c r="S27" s="574"/>
      <c r="T27" s="578"/>
      <c r="U27" s="590">
        <v>7</v>
      </c>
      <c r="V27" s="5"/>
      <c r="W27" s="1">
        <f t="shared" si="8"/>
        <v>7</v>
      </c>
      <c r="X27" s="1">
        <f t="shared" si="9"/>
        <v>0</v>
      </c>
    </row>
    <row r="28" spans="1:24" ht="34.5" customHeight="1" thickBot="1">
      <c r="A28" s="1945"/>
      <c r="B28" s="1549" t="s">
        <v>46</v>
      </c>
      <c r="C28" s="1549"/>
      <c r="D28" s="947">
        <v>21</v>
      </c>
      <c r="E28" s="947">
        <v>16</v>
      </c>
      <c r="F28" s="947">
        <v>16</v>
      </c>
      <c r="G28" s="947">
        <v>240</v>
      </c>
      <c r="H28" s="946">
        <v>119</v>
      </c>
      <c r="I28" s="947">
        <v>18</v>
      </c>
      <c r="J28" s="947">
        <v>42</v>
      </c>
      <c r="K28" s="947"/>
      <c r="L28" s="947">
        <v>3</v>
      </c>
      <c r="M28" s="947">
        <f t="shared" si="5"/>
        <v>56</v>
      </c>
      <c r="N28" s="946">
        <v>31</v>
      </c>
      <c r="O28" s="952">
        <v>2</v>
      </c>
      <c r="P28" s="958">
        <v>16</v>
      </c>
      <c r="Q28" s="946"/>
      <c r="R28" s="946"/>
      <c r="S28" s="946"/>
      <c r="T28" s="948"/>
      <c r="U28" s="952">
        <v>16</v>
      </c>
      <c r="V28" s="5"/>
      <c r="W28" s="1">
        <f t="shared" si="8"/>
        <v>16</v>
      </c>
      <c r="X28" s="1">
        <f t="shared" si="9"/>
        <v>0</v>
      </c>
    </row>
    <row r="29" spans="1:24" ht="34.5" customHeight="1" thickBot="1" thickTop="1">
      <c r="A29" s="1946"/>
      <c r="B29" s="1955" t="s">
        <v>20</v>
      </c>
      <c r="C29" s="1955"/>
      <c r="D29" s="583">
        <f aca="true" t="shared" si="10" ref="D29:N29">SUM(D20:D28)</f>
        <v>139</v>
      </c>
      <c r="E29" s="583">
        <f t="shared" si="10"/>
        <v>125</v>
      </c>
      <c r="F29" s="583">
        <f t="shared" si="10"/>
        <v>126</v>
      </c>
      <c r="G29" s="583">
        <f t="shared" si="10"/>
        <v>1836</v>
      </c>
      <c r="H29" s="583">
        <f t="shared" si="10"/>
        <v>1446</v>
      </c>
      <c r="I29" s="583">
        <f t="shared" si="10"/>
        <v>148</v>
      </c>
      <c r="J29" s="583">
        <f t="shared" si="10"/>
        <v>446</v>
      </c>
      <c r="K29" s="583">
        <f t="shared" si="10"/>
        <v>120</v>
      </c>
      <c r="L29" s="583">
        <f>SUM(L20:L28)</f>
        <v>391</v>
      </c>
      <c r="M29" s="949">
        <f>H29-I29-J29-K29-L29</f>
        <v>341</v>
      </c>
      <c r="N29" s="583">
        <f t="shared" si="10"/>
        <v>320</v>
      </c>
      <c r="O29" s="953"/>
      <c r="P29" s="959">
        <f aca="true" t="shared" si="11" ref="P29:U29">SUM(P20:P28)</f>
        <v>68</v>
      </c>
      <c r="Q29" s="583">
        <f t="shared" si="11"/>
        <v>50</v>
      </c>
      <c r="R29" s="583">
        <f t="shared" si="11"/>
        <v>4</v>
      </c>
      <c r="S29" s="583">
        <f t="shared" si="11"/>
        <v>1</v>
      </c>
      <c r="T29" s="585">
        <f t="shared" si="11"/>
        <v>2</v>
      </c>
      <c r="U29" s="953">
        <f t="shared" si="11"/>
        <v>81</v>
      </c>
      <c r="V29" s="5"/>
      <c r="W29" s="1">
        <f t="shared" si="8"/>
        <v>125</v>
      </c>
      <c r="X29" s="1">
        <f t="shared" si="9"/>
        <v>0</v>
      </c>
    </row>
    <row r="30" spans="1:21" ht="13.5" customHeight="1">
      <c r="A30" s="45"/>
      <c r="B30" s="46"/>
      <c r="C30" s="46"/>
      <c r="D30" s="1956"/>
      <c r="E30" s="1957"/>
      <c r="F30" s="1957"/>
      <c r="G30" s="1957"/>
      <c r="H30" s="1957"/>
      <c r="I30" s="47"/>
      <c r="J30" s="47"/>
      <c r="K30" s="47"/>
      <c r="L30" s="47"/>
      <c r="M30" s="47"/>
      <c r="N30" s="47"/>
      <c r="O30" s="47"/>
      <c r="P30" s="47"/>
      <c r="Q30" s="47"/>
      <c r="R30" s="47"/>
      <c r="S30" s="47"/>
      <c r="T30" s="48"/>
      <c r="U30" s="47"/>
    </row>
  </sheetData>
  <sheetProtection/>
  <mergeCells count="46">
    <mergeCell ref="U3:U5"/>
    <mergeCell ref="B26:C26"/>
    <mergeCell ref="B19:C19"/>
    <mergeCell ref="B29:C29"/>
    <mergeCell ref="D30:H30"/>
    <mergeCell ref="A20:A29"/>
    <mergeCell ref="B20:C20"/>
    <mergeCell ref="B21:C21"/>
    <mergeCell ref="B22:C22"/>
    <mergeCell ref="B23:C23"/>
    <mergeCell ref="B24:C24"/>
    <mergeCell ref="B25:C25"/>
    <mergeCell ref="O3:O5"/>
    <mergeCell ref="B27:C27"/>
    <mergeCell ref="B28:C28"/>
    <mergeCell ref="A13:A19"/>
    <mergeCell ref="B13:C13"/>
    <mergeCell ref="B14:C14"/>
    <mergeCell ref="B15:C15"/>
    <mergeCell ref="B16:C16"/>
    <mergeCell ref="B17:C17"/>
    <mergeCell ref="B18:C18"/>
    <mergeCell ref="A6:C6"/>
    <mergeCell ref="A7:A12"/>
    <mergeCell ref="B7:C7"/>
    <mergeCell ref="B8:C8"/>
    <mergeCell ref="B9:C9"/>
    <mergeCell ref="B10:C10"/>
    <mergeCell ref="B11:C11"/>
    <mergeCell ref="B12:C12"/>
    <mergeCell ref="P3:T3"/>
    <mergeCell ref="G4:G5"/>
    <mergeCell ref="H4:H5"/>
    <mergeCell ref="I4:M4"/>
    <mergeCell ref="N4:N5"/>
    <mergeCell ref="P4:P5"/>
    <mergeCell ref="Q4:Q5"/>
    <mergeCell ref="R4:R5"/>
    <mergeCell ref="S4:S5"/>
    <mergeCell ref="T4:T5"/>
    <mergeCell ref="A1:F1"/>
    <mergeCell ref="A3:C5"/>
    <mergeCell ref="D3:D5"/>
    <mergeCell ref="E3:E5"/>
    <mergeCell ref="F3:F5"/>
    <mergeCell ref="G3:N3"/>
  </mergeCells>
  <printOptions/>
  <pageMargins left="0.7086614173228347" right="0.1968503937007874" top="1.062992125984252" bottom="0.1968503937007874" header="0.7874015748031497" footer="0.3937007874015748"/>
  <pageSetup firstPageNumber="12" useFirstPageNumber="1" fitToWidth="2" horizontalDpi="600" verticalDpi="600" orientation="portrait" paperSize="9" scale="88" r:id="rId1"/>
  <headerFooter scaleWithDoc="0" alignWithMargins="0">
    <oddHeader>&amp;L&amp;"ＭＳ Ｐゴシック,太字"&amp;10 ５　公民館運営審議会
</oddHeader>
    <oddFooter>&amp;C&amp;12&amp;P</oddFooter>
  </headerFooter>
  <colBreaks count="1" manualBreakCount="1">
    <brk id="15" min="2" max="29" man="1"/>
  </colBreaks>
</worksheet>
</file>

<file path=xl/worksheets/sheet8.xml><?xml version="1.0" encoding="utf-8"?>
<worksheet xmlns="http://schemas.openxmlformats.org/spreadsheetml/2006/main" xmlns:r="http://schemas.openxmlformats.org/officeDocument/2006/relationships">
  <dimension ref="A1:Z31"/>
  <sheetViews>
    <sheetView showZeros="0" view="pageBreakPreview" zoomScaleNormal="75" zoomScaleSheetLayoutView="100" zoomScalePageLayoutView="0" workbookViewId="0" topLeftCell="C2">
      <pane ySplit="5" topLeftCell="A7" activePane="bottomLeft" state="frozen"/>
      <selection pane="topLeft" activeCell="K13" sqref="K13"/>
      <selection pane="bottomLeft" activeCell="K13" sqref="K13"/>
    </sheetView>
  </sheetViews>
  <sheetFormatPr defaultColWidth="9.00390625" defaultRowHeight="12.75" customHeight="1"/>
  <cols>
    <col min="1" max="1" width="3.50390625" style="1" customWidth="1"/>
    <col min="2" max="2" width="4.125" style="1" customWidth="1"/>
    <col min="3" max="3" width="8.75390625" style="1" customWidth="1"/>
    <col min="4" max="5" width="9.875" style="1" customWidth="1"/>
    <col min="6" max="6" width="7.375" style="1" customWidth="1"/>
    <col min="7" max="7" width="7.75390625" style="1" customWidth="1"/>
    <col min="8" max="8" width="7.625" style="1" customWidth="1"/>
    <col min="9" max="10" width="5.625" style="1" customWidth="1"/>
    <col min="11" max="11" width="5.50390625" style="1" customWidth="1"/>
    <col min="12" max="12" width="5.625" style="1" customWidth="1"/>
    <col min="13" max="26" width="6.375" style="1" customWidth="1"/>
    <col min="27" max="16384" width="9.00390625" style="1" customWidth="1"/>
  </cols>
  <sheetData>
    <row r="1" spans="1:25" ht="24.75" customHeight="1" hidden="1" thickBot="1">
      <c r="A1" s="1920" t="s">
        <v>144</v>
      </c>
      <c r="B1" s="1921"/>
      <c r="C1" s="1921"/>
      <c r="D1" s="1921"/>
      <c r="E1" s="1921"/>
      <c r="F1" s="1921" t="s">
        <v>653</v>
      </c>
      <c r="G1" s="2"/>
      <c r="H1" s="2"/>
      <c r="I1" s="2"/>
      <c r="J1" s="2"/>
      <c r="K1" s="2"/>
      <c r="L1" s="2"/>
      <c r="M1" s="2"/>
      <c r="N1" s="2"/>
      <c r="O1" s="3" t="s">
        <v>17</v>
      </c>
      <c r="P1" s="2"/>
      <c r="Q1" s="2" t="s">
        <v>653</v>
      </c>
      <c r="R1" s="2"/>
      <c r="S1" s="2"/>
      <c r="T1" s="2"/>
      <c r="U1" s="2"/>
      <c r="V1" s="2"/>
      <c r="W1" s="2"/>
      <c r="X1" s="2"/>
      <c r="Y1" s="2"/>
    </row>
    <row r="2" spans="1:25" ht="0.75" customHeight="1" thickBot="1">
      <c r="A2" s="174"/>
      <c r="B2" s="175"/>
      <c r="C2" s="175"/>
      <c r="D2" s="175"/>
      <c r="E2" s="175"/>
      <c r="F2" s="175"/>
      <c r="G2" s="2"/>
      <c r="H2" s="2"/>
      <c r="I2" s="2"/>
      <c r="J2" s="2"/>
      <c r="K2" s="2"/>
      <c r="L2" s="2"/>
      <c r="M2" s="2"/>
      <c r="N2" s="2"/>
      <c r="O2" s="3"/>
      <c r="P2" s="2"/>
      <c r="Q2" s="2"/>
      <c r="R2" s="2"/>
      <c r="S2" s="2"/>
      <c r="T2" s="2"/>
      <c r="U2" s="2"/>
      <c r="V2" s="2"/>
      <c r="W2" s="2"/>
      <c r="X2" s="2"/>
      <c r="Y2" s="2"/>
    </row>
    <row r="3" spans="1:26" ht="18.75" customHeight="1">
      <c r="A3" s="1985" t="s">
        <v>647</v>
      </c>
      <c r="B3" s="1986"/>
      <c r="C3" s="1987"/>
      <c r="D3" s="1994" t="s">
        <v>145</v>
      </c>
      <c r="E3" s="1995"/>
      <c r="F3" s="1998" t="s">
        <v>146</v>
      </c>
      <c r="G3" s="1999"/>
      <c r="H3" s="2002" t="s">
        <v>147</v>
      </c>
      <c r="I3" s="1632" t="s">
        <v>648</v>
      </c>
      <c r="J3" s="1633"/>
      <c r="K3" s="1633"/>
      <c r="L3" s="1633"/>
      <c r="M3" s="1633"/>
      <c r="N3" s="1981"/>
      <c r="O3" s="1970" t="s">
        <v>649</v>
      </c>
      <c r="P3" s="1648"/>
      <c r="Q3" s="1648"/>
      <c r="R3" s="1648"/>
      <c r="S3" s="1648"/>
      <c r="T3" s="1648"/>
      <c r="U3" s="1648"/>
      <c r="V3" s="1648"/>
      <c r="W3" s="1648"/>
      <c r="X3" s="1648"/>
      <c r="Y3" s="1648"/>
      <c r="Z3" s="1971"/>
    </row>
    <row r="4" spans="1:26" ht="24" customHeight="1">
      <c r="A4" s="1988"/>
      <c r="B4" s="1989"/>
      <c r="C4" s="1990"/>
      <c r="D4" s="1996"/>
      <c r="E4" s="1997"/>
      <c r="F4" s="2000"/>
      <c r="G4" s="2001"/>
      <c r="H4" s="2003"/>
      <c r="I4" s="1982"/>
      <c r="J4" s="1983"/>
      <c r="K4" s="1983"/>
      <c r="L4" s="1983"/>
      <c r="M4" s="1983"/>
      <c r="N4" s="1984"/>
      <c r="O4" s="1972" t="s">
        <v>148</v>
      </c>
      <c r="P4" s="1973"/>
      <c r="Q4" s="1973"/>
      <c r="R4" s="1974" t="s">
        <v>149</v>
      </c>
      <c r="S4" s="1974"/>
      <c r="T4" s="1974"/>
      <c r="U4" s="1974" t="s">
        <v>717</v>
      </c>
      <c r="V4" s="1974"/>
      <c r="W4" s="1974"/>
      <c r="X4" s="1974" t="s">
        <v>150</v>
      </c>
      <c r="Y4" s="1974"/>
      <c r="Z4" s="1975"/>
    </row>
    <row r="5" spans="1:26" ht="18.75" customHeight="1">
      <c r="A5" s="1988"/>
      <c r="B5" s="1989"/>
      <c r="C5" s="1990"/>
      <c r="D5" s="1976" t="s">
        <v>151</v>
      </c>
      <c r="E5" s="1976" t="s">
        <v>152</v>
      </c>
      <c r="F5" s="1976" t="s">
        <v>153</v>
      </c>
      <c r="G5" s="1976" t="s">
        <v>154</v>
      </c>
      <c r="H5" s="2003"/>
      <c r="I5" s="1978" t="s">
        <v>155</v>
      </c>
      <c r="J5" s="1965" t="s">
        <v>156</v>
      </c>
      <c r="K5" s="1965"/>
      <c r="L5" s="1965" t="s">
        <v>157</v>
      </c>
      <c r="M5" s="1928" t="s">
        <v>158</v>
      </c>
      <c r="N5" s="1979" t="s">
        <v>1229</v>
      </c>
      <c r="O5" s="1968" t="s">
        <v>156</v>
      </c>
      <c r="P5" s="1965"/>
      <c r="Q5" s="1965" t="s">
        <v>157</v>
      </c>
      <c r="R5" s="1965" t="s">
        <v>159</v>
      </c>
      <c r="S5" s="1965"/>
      <c r="T5" s="1965" t="s">
        <v>157</v>
      </c>
      <c r="U5" s="1965" t="s">
        <v>159</v>
      </c>
      <c r="V5" s="1965"/>
      <c r="W5" s="1965" t="s">
        <v>157</v>
      </c>
      <c r="X5" s="1965" t="s">
        <v>159</v>
      </c>
      <c r="Y5" s="1965"/>
      <c r="Z5" s="1966" t="s">
        <v>157</v>
      </c>
    </row>
    <row r="6" spans="1:26" ht="26.25" customHeight="1" thickBot="1">
      <c r="A6" s="1991"/>
      <c r="B6" s="1992"/>
      <c r="C6" s="1993"/>
      <c r="D6" s="1977"/>
      <c r="E6" s="1977"/>
      <c r="F6" s="1977"/>
      <c r="G6" s="1977"/>
      <c r="H6" s="2004"/>
      <c r="I6" s="1558"/>
      <c r="J6" s="176" t="s">
        <v>160</v>
      </c>
      <c r="K6" s="176" t="s">
        <v>1</v>
      </c>
      <c r="L6" s="1969"/>
      <c r="M6" s="1929"/>
      <c r="N6" s="1980"/>
      <c r="O6" s="960" t="s">
        <v>2</v>
      </c>
      <c r="P6" s="176" t="s">
        <v>1</v>
      </c>
      <c r="Q6" s="1969"/>
      <c r="R6" s="176" t="s">
        <v>2</v>
      </c>
      <c r="S6" s="176" t="s">
        <v>1</v>
      </c>
      <c r="T6" s="1969"/>
      <c r="U6" s="176" t="s">
        <v>2</v>
      </c>
      <c r="V6" s="176" t="s">
        <v>1</v>
      </c>
      <c r="W6" s="1969"/>
      <c r="X6" s="176" t="s">
        <v>2</v>
      </c>
      <c r="Y6" s="176" t="s">
        <v>1</v>
      </c>
      <c r="Z6" s="1967"/>
    </row>
    <row r="7" spans="1:26" s="6" customFormat="1" ht="27" customHeight="1" thickBot="1">
      <c r="A7" s="1545" t="s">
        <v>31</v>
      </c>
      <c r="B7" s="1546"/>
      <c r="C7" s="1546"/>
      <c r="D7" s="570">
        <f>D13+D20+D30</f>
        <v>17</v>
      </c>
      <c r="E7" s="570">
        <f aca="true" t="shared" si="0" ref="E7:Z7">E13+E20+E30</f>
        <v>276</v>
      </c>
      <c r="F7" s="570">
        <f t="shared" si="0"/>
        <v>144</v>
      </c>
      <c r="G7" s="570">
        <f t="shared" si="0"/>
        <v>394</v>
      </c>
      <c r="H7" s="570">
        <f t="shared" si="0"/>
        <v>124</v>
      </c>
      <c r="I7" s="570">
        <f t="shared" si="0"/>
        <v>931</v>
      </c>
      <c r="J7" s="570">
        <f t="shared" si="0"/>
        <v>258</v>
      </c>
      <c r="K7" s="570">
        <f t="shared" si="0"/>
        <v>465</v>
      </c>
      <c r="L7" s="570">
        <f t="shared" si="0"/>
        <v>208</v>
      </c>
      <c r="M7" s="570">
        <f t="shared" si="0"/>
        <v>60</v>
      </c>
      <c r="N7" s="1431">
        <f>N13+N20+N30</f>
        <v>18</v>
      </c>
      <c r="O7" s="961">
        <f t="shared" si="0"/>
        <v>36</v>
      </c>
      <c r="P7" s="570">
        <f t="shared" si="0"/>
        <v>193</v>
      </c>
      <c r="Q7" s="570">
        <f t="shared" si="0"/>
        <v>40</v>
      </c>
      <c r="R7" s="570">
        <f t="shared" si="0"/>
        <v>1</v>
      </c>
      <c r="S7" s="570">
        <f t="shared" si="0"/>
        <v>41</v>
      </c>
      <c r="T7" s="570">
        <f t="shared" si="0"/>
        <v>3</v>
      </c>
      <c r="U7" s="570">
        <f t="shared" si="0"/>
        <v>151</v>
      </c>
      <c r="V7" s="570">
        <f t="shared" si="0"/>
        <v>65</v>
      </c>
      <c r="W7" s="570">
        <f t="shared" si="0"/>
        <v>100</v>
      </c>
      <c r="X7" s="570">
        <f t="shared" si="0"/>
        <v>70</v>
      </c>
      <c r="Y7" s="570">
        <f t="shared" si="0"/>
        <v>166</v>
      </c>
      <c r="Z7" s="587">
        <f t="shared" si="0"/>
        <v>65</v>
      </c>
    </row>
    <row r="8" spans="1:26" ht="27" customHeight="1">
      <c r="A8" s="1958" t="s">
        <v>141</v>
      </c>
      <c r="B8" s="1961" t="s">
        <v>18</v>
      </c>
      <c r="C8" s="1961"/>
      <c r="D8" s="588"/>
      <c r="E8" s="588">
        <v>16</v>
      </c>
      <c r="F8" s="588"/>
      <c r="G8" s="588">
        <v>0</v>
      </c>
      <c r="H8" s="573">
        <v>2</v>
      </c>
      <c r="I8" s="574">
        <f>SUM(J8:L8)</f>
        <v>63</v>
      </c>
      <c r="J8" s="577">
        <f>O8+R8+U8+X8</f>
        <v>1</v>
      </c>
      <c r="K8" s="579">
        <f>P8+S8+V8+Y8</f>
        <v>62</v>
      </c>
      <c r="L8" s="577">
        <f>Q8+T8+W8+Z8</f>
        <v>0</v>
      </c>
      <c r="M8" s="588">
        <v>9</v>
      </c>
      <c r="N8" s="1432">
        <v>8</v>
      </c>
      <c r="O8" s="962">
        <v>1</v>
      </c>
      <c r="P8" s="588">
        <v>15</v>
      </c>
      <c r="Q8" s="588"/>
      <c r="R8" s="588"/>
      <c r="S8" s="586"/>
      <c r="T8" s="586"/>
      <c r="U8" s="586"/>
      <c r="V8" s="586">
        <v>15</v>
      </c>
      <c r="W8" s="586"/>
      <c r="X8" s="586"/>
      <c r="Y8" s="586">
        <v>32</v>
      </c>
      <c r="Z8" s="589"/>
    </row>
    <row r="9" spans="1:26" ht="27" customHeight="1">
      <c r="A9" s="1959"/>
      <c r="B9" s="1548" t="s">
        <v>19</v>
      </c>
      <c r="C9" s="1548"/>
      <c r="D9" s="577">
        <v>1</v>
      </c>
      <c r="E9" s="577">
        <v>28</v>
      </c>
      <c r="F9" s="577"/>
      <c r="G9" s="577"/>
      <c r="H9" s="577"/>
      <c r="I9" s="574">
        <f>SUM(J9:L9)</f>
        <v>93</v>
      </c>
      <c r="J9" s="577">
        <f aca="true" t="shared" si="1" ref="J9:L30">O9+R9+U9+X9</f>
        <v>5</v>
      </c>
      <c r="K9" s="579">
        <f t="shared" si="1"/>
        <v>54</v>
      </c>
      <c r="L9" s="577">
        <f t="shared" si="1"/>
        <v>34</v>
      </c>
      <c r="M9" s="577">
        <v>2</v>
      </c>
      <c r="N9" s="1433"/>
      <c r="O9" s="963">
        <v>4</v>
      </c>
      <c r="P9" s="577">
        <v>14</v>
      </c>
      <c r="Q9" s="577">
        <v>11</v>
      </c>
      <c r="R9" s="577"/>
      <c r="S9" s="574"/>
      <c r="T9" s="574"/>
      <c r="U9" s="574">
        <v>1</v>
      </c>
      <c r="V9" s="574">
        <v>33</v>
      </c>
      <c r="W9" s="574">
        <v>19</v>
      </c>
      <c r="X9" s="574"/>
      <c r="Y9" s="574">
        <v>7</v>
      </c>
      <c r="Z9" s="590">
        <v>4</v>
      </c>
    </row>
    <row r="10" spans="1:26" ht="27" customHeight="1">
      <c r="A10" s="1959"/>
      <c r="B10" s="1947" t="s">
        <v>39</v>
      </c>
      <c r="C10" s="1947"/>
      <c r="D10" s="579"/>
      <c r="E10" s="579">
        <v>19</v>
      </c>
      <c r="F10" s="579">
        <v>1</v>
      </c>
      <c r="G10" s="579">
        <v>0</v>
      </c>
      <c r="H10" s="579">
        <v>1</v>
      </c>
      <c r="I10" s="574">
        <f>SUM(J10:L10)</f>
        <v>54</v>
      </c>
      <c r="J10" s="577">
        <f t="shared" si="1"/>
        <v>13</v>
      </c>
      <c r="K10" s="579">
        <f t="shared" si="1"/>
        <v>32</v>
      </c>
      <c r="L10" s="577">
        <f t="shared" si="1"/>
        <v>9</v>
      </c>
      <c r="M10" s="579">
        <v>1</v>
      </c>
      <c r="N10" s="1434"/>
      <c r="O10" s="964"/>
      <c r="P10" s="579">
        <v>19</v>
      </c>
      <c r="Q10" s="579"/>
      <c r="R10" s="579"/>
      <c r="S10" s="580"/>
      <c r="T10" s="580"/>
      <c r="U10" s="580">
        <v>13</v>
      </c>
      <c r="V10" s="580"/>
      <c r="W10" s="580">
        <v>6</v>
      </c>
      <c r="X10" s="580"/>
      <c r="Y10" s="580">
        <v>13</v>
      </c>
      <c r="Z10" s="591">
        <v>3</v>
      </c>
    </row>
    <row r="11" spans="1:26" ht="27" customHeight="1">
      <c r="A11" s="1959"/>
      <c r="B11" s="1548" t="s">
        <v>21</v>
      </c>
      <c r="C11" s="1548"/>
      <c r="D11" s="577">
        <v>1</v>
      </c>
      <c r="E11" s="577">
        <v>22</v>
      </c>
      <c r="F11" s="577"/>
      <c r="G11" s="577"/>
      <c r="H11" s="577">
        <v>6</v>
      </c>
      <c r="I11" s="574">
        <f>SUM(J11:L11)</f>
        <v>89</v>
      </c>
      <c r="J11" s="577">
        <f t="shared" si="1"/>
        <v>51</v>
      </c>
      <c r="K11" s="579">
        <f t="shared" si="1"/>
        <v>4</v>
      </c>
      <c r="L11" s="577">
        <f t="shared" si="1"/>
        <v>34</v>
      </c>
      <c r="M11" s="577">
        <v>4</v>
      </c>
      <c r="N11" s="1433"/>
      <c r="O11" s="963">
        <v>14</v>
      </c>
      <c r="P11" s="577">
        <v>2</v>
      </c>
      <c r="Q11" s="577">
        <v>7</v>
      </c>
      <c r="R11" s="577">
        <v>1</v>
      </c>
      <c r="S11" s="574"/>
      <c r="T11" s="574"/>
      <c r="U11" s="574">
        <v>17</v>
      </c>
      <c r="V11" s="574"/>
      <c r="W11" s="574">
        <v>3</v>
      </c>
      <c r="X11" s="574">
        <v>19</v>
      </c>
      <c r="Y11" s="574">
        <v>2</v>
      </c>
      <c r="Z11" s="590">
        <v>24</v>
      </c>
    </row>
    <row r="12" spans="1:26" ht="27" customHeight="1" thickBot="1">
      <c r="A12" s="1959"/>
      <c r="B12" s="1549" t="s">
        <v>40</v>
      </c>
      <c r="C12" s="1549"/>
      <c r="D12" s="946">
        <v>1</v>
      </c>
      <c r="E12" s="946">
        <v>3</v>
      </c>
      <c r="F12" s="946"/>
      <c r="G12" s="946"/>
      <c r="H12" s="946"/>
      <c r="I12" s="946">
        <f>SUM(J12:L12)</f>
        <v>5</v>
      </c>
      <c r="J12" s="947">
        <f t="shared" si="1"/>
        <v>0</v>
      </c>
      <c r="K12" s="947">
        <f t="shared" si="1"/>
        <v>0</v>
      </c>
      <c r="L12" s="947">
        <f t="shared" si="1"/>
        <v>5</v>
      </c>
      <c r="M12" s="946">
        <v>2</v>
      </c>
      <c r="N12" s="1435"/>
      <c r="O12" s="958"/>
      <c r="P12" s="946"/>
      <c r="Q12" s="946">
        <v>2</v>
      </c>
      <c r="R12" s="946"/>
      <c r="S12" s="946"/>
      <c r="T12" s="946"/>
      <c r="U12" s="946"/>
      <c r="V12" s="946"/>
      <c r="W12" s="946">
        <v>3</v>
      </c>
      <c r="X12" s="946"/>
      <c r="Y12" s="946"/>
      <c r="Z12" s="952"/>
    </row>
    <row r="13" spans="1:26" ht="27" customHeight="1" thickBot="1" thickTop="1">
      <c r="A13" s="1960"/>
      <c r="B13" s="1550" t="s">
        <v>20</v>
      </c>
      <c r="C13" s="1550"/>
      <c r="D13" s="582">
        <f aca="true" t="shared" si="2" ref="D13:Z13">SUM(D8:D12)</f>
        <v>3</v>
      </c>
      <c r="E13" s="582">
        <f t="shared" si="2"/>
        <v>88</v>
      </c>
      <c r="F13" s="582">
        <f t="shared" si="2"/>
        <v>1</v>
      </c>
      <c r="G13" s="582">
        <f t="shared" si="2"/>
        <v>0</v>
      </c>
      <c r="H13" s="582">
        <f t="shared" si="2"/>
        <v>9</v>
      </c>
      <c r="I13" s="582">
        <f t="shared" si="2"/>
        <v>304</v>
      </c>
      <c r="J13" s="967">
        <f t="shared" si="1"/>
        <v>70</v>
      </c>
      <c r="K13" s="967">
        <f t="shared" si="1"/>
        <v>152</v>
      </c>
      <c r="L13" s="967">
        <f t="shared" si="1"/>
        <v>82</v>
      </c>
      <c r="M13" s="582">
        <f t="shared" si="2"/>
        <v>18</v>
      </c>
      <c r="N13" s="1436">
        <f>SUM(N8:N12)</f>
        <v>8</v>
      </c>
      <c r="O13" s="965">
        <f t="shared" si="2"/>
        <v>19</v>
      </c>
      <c r="P13" s="582">
        <f t="shared" si="2"/>
        <v>50</v>
      </c>
      <c r="Q13" s="582">
        <f t="shared" si="2"/>
        <v>20</v>
      </c>
      <c r="R13" s="582">
        <f t="shared" si="2"/>
        <v>1</v>
      </c>
      <c r="S13" s="582">
        <f t="shared" si="2"/>
        <v>0</v>
      </c>
      <c r="T13" s="582">
        <f t="shared" si="2"/>
        <v>0</v>
      </c>
      <c r="U13" s="582">
        <f t="shared" si="2"/>
        <v>31</v>
      </c>
      <c r="V13" s="582">
        <f t="shared" si="2"/>
        <v>48</v>
      </c>
      <c r="W13" s="582">
        <f t="shared" si="2"/>
        <v>31</v>
      </c>
      <c r="X13" s="582">
        <f t="shared" si="2"/>
        <v>19</v>
      </c>
      <c r="Y13" s="582">
        <f t="shared" si="2"/>
        <v>54</v>
      </c>
      <c r="Z13" s="592">
        <f t="shared" si="2"/>
        <v>31</v>
      </c>
    </row>
    <row r="14" spans="1:26" ht="27" customHeight="1">
      <c r="A14" s="1962" t="s">
        <v>142</v>
      </c>
      <c r="B14" s="1961" t="s">
        <v>22</v>
      </c>
      <c r="C14" s="1961"/>
      <c r="D14" s="588">
        <v>1</v>
      </c>
      <c r="E14" s="588">
        <v>41</v>
      </c>
      <c r="F14" s="588"/>
      <c r="G14" s="588">
        <v>336</v>
      </c>
      <c r="H14" s="573"/>
      <c r="I14" s="574">
        <f aca="true" t="shared" si="3" ref="I14:I19">SUM(J14:L14)</f>
        <v>186</v>
      </c>
      <c r="J14" s="588">
        <f t="shared" si="1"/>
        <v>50</v>
      </c>
      <c r="K14" s="593">
        <f t="shared" si="1"/>
        <v>132</v>
      </c>
      <c r="L14" s="588">
        <f t="shared" si="1"/>
        <v>4</v>
      </c>
      <c r="M14" s="588">
        <v>7</v>
      </c>
      <c r="N14" s="1432">
        <v>3</v>
      </c>
      <c r="O14" s="962"/>
      <c r="P14" s="588">
        <v>40</v>
      </c>
      <c r="Q14" s="588"/>
      <c r="R14" s="588"/>
      <c r="S14" s="586">
        <v>41</v>
      </c>
      <c r="T14" s="586"/>
      <c r="U14" s="586">
        <v>41</v>
      </c>
      <c r="V14" s="586"/>
      <c r="W14" s="586"/>
      <c r="X14" s="586">
        <v>9</v>
      </c>
      <c r="Y14" s="586">
        <v>51</v>
      </c>
      <c r="Z14" s="589">
        <v>4</v>
      </c>
    </row>
    <row r="15" spans="1:26" ht="27" customHeight="1">
      <c r="A15" s="1963"/>
      <c r="B15" s="1548" t="s">
        <v>23</v>
      </c>
      <c r="C15" s="1548"/>
      <c r="D15" s="577">
        <v>1</v>
      </c>
      <c r="E15" s="577">
        <v>6</v>
      </c>
      <c r="F15" s="577"/>
      <c r="G15" s="577"/>
      <c r="H15" s="577"/>
      <c r="I15" s="574">
        <f>SUM(J15:L15)</f>
        <v>16</v>
      </c>
      <c r="J15" s="577">
        <f>O15+R15+U15+X15</f>
        <v>14</v>
      </c>
      <c r="K15" s="579">
        <f t="shared" si="1"/>
        <v>0</v>
      </c>
      <c r="L15" s="588">
        <f t="shared" si="1"/>
        <v>2</v>
      </c>
      <c r="M15" s="577">
        <v>2</v>
      </c>
      <c r="N15" s="1433">
        <v>1</v>
      </c>
      <c r="O15" s="963">
        <v>6</v>
      </c>
      <c r="P15" s="577"/>
      <c r="Q15" s="577">
        <v>1</v>
      </c>
      <c r="R15" s="577"/>
      <c r="S15" s="574"/>
      <c r="T15" s="574"/>
      <c r="U15" s="574">
        <v>8</v>
      </c>
      <c r="V15" s="574"/>
      <c r="W15" s="574">
        <v>1</v>
      </c>
      <c r="X15" s="574"/>
      <c r="Y15" s="574"/>
      <c r="Z15" s="590"/>
    </row>
    <row r="16" spans="1:26" ht="27" customHeight="1">
      <c r="A16" s="1963"/>
      <c r="B16" s="1548" t="s">
        <v>41</v>
      </c>
      <c r="C16" s="1548"/>
      <c r="D16" s="577">
        <v>1</v>
      </c>
      <c r="E16" s="577">
        <v>1</v>
      </c>
      <c r="F16" s="577"/>
      <c r="G16" s="577"/>
      <c r="H16" s="577">
        <v>37</v>
      </c>
      <c r="I16" s="574">
        <f t="shared" si="3"/>
        <v>9</v>
      </c>
      <c r="J16" s="577">
        <f t="shared" si="1"/>
        <v>0</v>
      </c>
      <c r="K16" s="579">
        <f t="shared" si="1"/>
        <v>0</v>
      </c>
      <c r="L16" s="577">
        <f t="shared" si="1"/>
        <v>9</v>
      </c>
      <c r="M16" s="577">
        <v>1</v>
      </c>
      <c r="N16" s="1433"/>
      <c r="O16" s="963"/>
      <c r="P16" s="577"/>
      <c r="Q16" s="577">
        <v>1</v>
      </c>
      <c r="R16" s="577"/>
      <c r="S16" s="574"/>
      <c r="T16" s="574"/>
      <c r="U16" s="574"/>
      <c r="V16" s="574"/>
      <c r="W16" s="574">
        <v>8</v>
      </c>
      <c r="X16" s="574"/>
      <c r="Y16" s="574"/>
      <c r="Z16" s="590"/>
    </row>
    <row r="17" spans="1:26" ht="27" customHeight="1">
      <c r="A17" s="1963"/>
      <c r="B17" s="1548" t="s">
        <v>42</v>
      </c>
      <c r="C17" s="1548"/>
      <c r="D17" s="574">
        <v>1</v>
      </c>
      <c r="E17" s="574">
        <v>4</v>
      </c>
      <c r="F17" s="574">
        <v>27</v>
      </c>
      <c r="G17" s="574"/>
      <c r="H17" s="574"/>
      <c r="I17" s="574">
        <f t="shared" si="3"/>
        <v>14</v>
      </c>
      <c r="J17" s="577">
        <f t="shared" si="1"/>
        <v>0</v>
      </c>
      <c r="K17" s="579">
        <f t="shared" si="1"/>
        <v>0</v>
      </c>
      <c r="L17" s="577">
        <f t="shared" si="1"/>
        <v>14</v>
      </c>
      <c r="M17" s="574"/>
      <c r="N17" s="1437"/>
      <c r="O17" s="956"/>
      <c r="P17" s="574"/>
      <c r="Q17" s="574">
        <v>5</v>
      </c>
      <c r="R17" s="574"/>
      <c r="S17" s="574"/>
      <c r="T17" s="574"/>
      <c r="U17" s="574"/>
      <c r="V17" s="574"/>
      <c r="W17" s="574">
        <v>8</v>
      </c>
      <c r="X17" s="574"/>
      <c r="Y17" s="574"/>
      <c r="Z17" s="590">
        <v>1</v>
      </c>
    </row>
    <row r="18" spans="1:26" ht="27" customHeight="1">
      <c r="A18" s="1963"/>
      <c r="B18" s="1548" t="s">
        <v>51</v>
      </c>
      <c r="C18" s="1548" t="s">
        <v>24</v>
      </c>
      <c r="D18" s="577">
        <v>1</v>
      </c>
      <c r="E18" s="577">
        <v>3</v>
      </c>
      <c r="F18" s="577"/>
      <c r="G18" s="577"/>
      <c r="H18" s="577">
        <v>23</v>
      </c>
      <c r="I18" s="574">
        <f t="shared" si="3"/>
        <v>10</v>
      </c>
      <c r="J18" s="577">
        <f t="shared" si="1"/>
        <v>6</v>
      </c>
      <c r="K18" s="579">
        <f t="shared" si="1"/>
        <v>0</v>
      </c>
      <c r="L18" s="577">
        <f t="shared" si="1"/>
        <v>4</v>
      </c>
      <c r="M18" s="577">
        <v>2</v>
      </c>
      <c r="N18" s="1433"/>
      <c r="O18" s="963">
        <v>3</v>
      </c>
      <c r="P18" s="577"/>
      <c r="Q18" s="577">
        <v>1</v>
      </c>
      <c r="R18" s="577"/>
      <c r="S18" s="574"/>
      <c r="T18" s="574">
        <v>1</v>
      </c>
      <c r="U18" s="574">
        <v>3</v>
      </c>
      <c r="V18" s="574"/>
      <c r="W18" s="574">
        <v>2</v>
      </c>
      <c r="X18" s="574"/>
      <c r="Y18" s="574"/>
      <c r="Z18" s="590"/>
    </row>
    <row r="19" spans="1:26" ht="27" customHeight="1" thickBot="1">
      <c r="A19" s="1963"/>
      <c r="B19" s="1549" t="s">
        <v>52</v>
      </c>
      <c r="C19" s="1549" t="s">
        <v>24</v>
      </c>
      <c r="D19" s="947">
        <v>1</v>
      </c>
      <c r="E19" s="947">
        <v>2</v>
      </c>
      <c r="F19" s="947"/>
      <c r="G19" s="947">
        <v>58</v>
      </c>
      <c r="H19" s="947"/>
      <c r="I19" s="946">
        <f t="shared" si="3"/>
        <v>6</v>
      </c>
      <c r="J19" s="947">
        <f t="shared" si="1"/>
        <v>3</v>
      </c>
      <c r="K19" s="947">
        <f t="shared" si="1"/>
        <v>1</v>
      </c>
      <c r="L19" s="947">
        <f t="shared" si="1"/>
        <v>2</v>
      </c>
      <c r="M19" s="947">
        <v>1</v>
      </c>
      <c r="N19" s="1438"/>
      <c r="O19" s="968"/>
      <c r="P19" s="947"/>
      <c r="Q19" s="947">
        <v>2</v>
      </c>
      <c r="R19" s="947"/>
      <c r="S19" s="946"/>
      <c r="T19" s="946"/>
      <c r="U19" s="946"/>
      <c r="V19" s="946"/>
      <c r="W19" s="946"/>
      <c r="X19" s="946">
        <v>3</v>
      </c>
      <c r="Y19" s="946">
        <v>1</v>
      </c>
      <c r="Z19" s="952"/>
    </row>
    <row r="20" spans="1:26" ht="27" customHeight="1" thickBot="1" thickTop="1">
      <c r="A20" s="1964"/>
      <c r="B20" s="1550" t="s">
        <v>20</v>
      </c>
      <c r="C20" s="1550"/>
      <c r="D20" s="582">
        <f aca="true" t="shared" si="4" ref="D20:Z20">SUM(D14:D19)</f>
        <v>6</v>
      </c>
      <c r="E20" s="582">
        <f t="shared" si="4"/>
        <v>57</v>
      </c>
      <c r="F20" s="582">
        <f t="shared" si="4"/>
        <v>27</v>
      </c>
      <c r="G20" s="582">
        <f t="shared" si="4"/>
        <v>394</v>
      </c>
      <c r="H20" s="582">
        <f t="shared" si="4"/>
        <v>60</v>
      </c>
      <c r="I20" s="582">
        <f t="shared" si="4"/>
        <v>241</v>
      </c>
      <c r="J20" s="967">
        <f t="shared" si="1"/>
        <v>73</v>
      </c>
      <c r="K20" s="967">
        <f t="shared" si="1"/>
        <v>133</v>
      </c>
      <c r="L20" s="967">
        <f t="shared" si="1"/>
        <v>35</v>
      </c>
      <c r="M20" s="582">
        <f t="shared" si="4"/>
        <v>13</v>
      </c>
      <c r="N20" s="1436">
        <f>SUM(N14:N19)</f>
        <v>4</v>
      </c>
      <c r="O20" s="965">
        <f t="shared" si="4"/>
        <v>9</v>
      </c>
      <c r="P20" s="582">
        <f t="shared" si="4"/>
        <v>40</v>
      </c>
      <c r="Q20" s="582">
        <f t="shared" si="4"/>
        <v>10</v>
      </c>
      <c r="R20" s="582">
        <f t="shared" si="4"/>
        <v>0</v>
      </c>
      <c r="S20" s="582">
        <f t="shared" si="4"/>
        <v>41</v>
      </c>
      <c r="T20" s="582">
        <f t="shared" si="4"/>
        <v>1</v>
      </c>
      <c r="U20" s="582">
        <f t="shared" si="4"/>
        <v>52</v>
      </c>
      <c r="V20" s="582">
        <f t="shared" si="4"/>
        <v>0</v>
      </c>
      <c r="W20" s="582">
        <f t="shared" si="4"/>
        <v>19</v>
      </c>
      <c r="X20" s="582">
        <f t="shared" si="4"/>
        <v>12</v>
      </c>
      <c r="Y20" s="582">
        <f t="shared" si="4"/>
        <v>52</v>
      </c>
      <c r="Z20" s="592">
        <f t="shared" si="4"/>
        <v>5</v>
      </c>
    </row>
    <row r="21" spans="1:26" ht="27" customHeight="1">
      <c r="A21" s="1958" t="s">
        <v>143</v>
      </c>
      <c r="B21" s="1547" t="s">
        <v>25</v>
      </c>
      <c r="C21" s="1547"/>
      <c r="D21" s="573">
        <v>1</v>
      </c>
      <c r="E21" s="573">
        <v>17</v>
      </c>
      <c r="F21" s="573">
        <v>1</v>
      </c>
      <c r="G21" s="573"/>
      <c r="H21" s="573">
        <v>54</v>
      </c>
      <c r="I21" s="574">
        <f aca="true" t="shared" si="5" ref="I21:I30">SUM(J21:L21)</f>
        <v>54</v>
      </c>
      <c r="J21" s="588">
        <f t="shared" si="1"/>
        <v>0</v>
      </c>
      <c r="K21" s="593">
        <f t="shared" si="1"/>
        <v>52</v>
      </c>
      <c r="L21" s="588">
        <f t="shared" si="1"/>
        <v>2</v>
      </c>
      <c r="M21" s="573">
        <v>2</v>
      </c>
      <c r="N21" s="1439"/>
      <c r="O21" s="966"/>
      <c r="P21" s="573">
        <v>17</v>
      </c>
      <c r="Q21" s="573">
        <v>1</v>
      </c>
      <c r="R21" s="573"/>
      <c r="S21" s="575"/>
      <c r="T21" s="575"/>
      <c r="U21" s="575"/>
      <c r="V21" s="575">
        <v>17</v>
      </c>
      <c r="W21" s="575">
        <v>1</v>
      </c>
      <c r="X21" s="575"/>
      <c r="Y21" s="575">
        <v>18</v>
      </c>
      <c r="Z21" s="594"/>
    </row>
    <row r="22" spans="1:26" ht="27" customHeight="1">
      <c r="A22" s="1959"/>
      <c r="B22" s="1548" t="s">
        <v>26</v>
      </c>
      <c r="C22" s="1548"/>
      <c r="D22" s="577">
        <v>1</v>
      </c>
      <c r="E22" s="577">
        <v>23</v>
      </c>
      <c r="F22" s="577">
        <v>19</v>
      </c>
      <c r="G22" s="577"/>
      <c r="H22" s="577"/>
      <c r="I22" s="574">
        <f t="shared" si="5"/>
        <v>75</v>
      </c>
      <c r="J22" s="577">
        <f t="shared" si="1"/>
        <v>0</v>
      </c>
      <c r="K22" s="579">
        <f t="shared" si="1"/>
        <v>23</v>
      </c>
      <c r="L22" s="577">
        <f t="shared" si="1"/>
        <v>52</v>
      </c>
      <c r="M22" s="577">
        <v>4</v>
      </c>
      <c r="N22" s="1433">
        <v>1</v>
      </c>
      <c r="O22" s="963"/>
      <c r="P22" s="577">
        <v>23</v>
      </c>
      <c r="Q22" s="577">
        <v>1</v>
      </c>
      <c r="R22" s="577"/>
      <c r="S22" s="574"/>
      <c r="T22" s="574">
        <v>1</v>
      </c>
      <c r="U22" s="574"/>
      <c r="V22" s="574"/>
      <c r="W22" s="574">
        <v>24</v>
      </c>
      <c r="X22" s="574"/>
      <c r="Y22" s="574"/>
      <c r="Z22" s="590">
        <v>26</v>
      </c>
    </row>
    <row r="23" spans="1:26" ht="27" customHeight="1">
      <c r="A23" s="1959"/>
      <c r="B23" s="1548" t="s">
        <v>43</v>
      </c>
      <c r="C23" s="1548"/>
      <c r="D23" s="574">
        <v>1</v>
      </c>
      <c r="E23" s="574">
        <v>24</v>
      </c>
      <c r="F23" s="574">
        <v>19</v>
      </c>
      <c r="G23" s="574"/>
      <c r="H23" s="574"/>
      <c r="I23" s="574">
        <f t="shared" si="5"/>
        <v>79</v>
      </c>
      <c r="J23" s="577">
        <f t="shared" si="1"/>
        <v>40</v>
      </c>
      <c r="K23" s="579">
        <f t="shared" si="1"/>
        <v>23</v>
      </c>
      <c r="L23" s="577">
        <f t="shared" si="1"/>
        <v>16</v>
      </c>
      <c r="M23" s="574">
        <v>6</v>
      </c>
      <c r="N23" s="1437">
        <v>1</v>
      </c>
      <c r="O23" s="956">
        <v>1</v>
      </c>
      <c r="P23" s="574">
        <v>23</v>
      </c>
      <c r="Q23" s="574">
        <v>1</v>
      </c>
      <c r="R23" s="574"/>
      <c r="S23" s="574"/>
      <c r="T23" s="574">
        <v>1</v>
      </c>
      <c r="U23" s="574">
        <v>15</v>
      </c>
      <c r="V23" s="574"/>
      <c r="W23" s="574">
        <v>13</v>
      </c>
      <c r="X23" s="574">
        <v>24</v>
      </c>
      <c r="Y23" s="574"/>
      <c r="Z23" s="590">
        <v>1</v>
      </c>
    </row>
    <row r="24" spans="1:26" ht="27" customHeight="1">
      <c r="A24" s="1959"/>
      <c r="B24" s="1548" t="s">
        <v>44</v>
      </c>
      <c r="C24" s="1548"/>
      <c r="D24" s="577"/>
      <c r="E24" s="577">
        <v>5</v>
      </c>
      <c r="F24" s="577">
        <v>41</v>
      </c>
      <c r="G24" s="577"/>
      <c r="H24" s="577"/>
      <c r="I24" s="574">
        <f t="shared" si="5"/>
        <v>18</v>
      </c>
      <c r="J24" s="577">
        <f t="shared" si="1"/>
        <v>17</v>
      </c>
      <c r="K24" s="579">
        <f t="shared" si="1"/>
        <v>1</v>
      </c>
      <c r="L24" s="577">
        <f t="shared" si="1"/>
        <v>0</v>
      </c>
      <c r="M24" s="577">
        <v>1</v>
      </c>
      <c r="N24" s="1433"/>
      <c r="O24" s="963">
        <v>5</v>
      </c>
      <c r="P24" s="577"/>
      <c r="Q24" s="577"/>
      <c r="R24" s="577"/>
      <c r="S24" s="574"/>
      <c r="T24" s="574"/>
      <c r="U24" s="574">
        <v>8</v>
      </c>
      <c r="V24" s="574"/>
      <c r="W24" s="574"/>
      <c r="X24" s="574">
        <v>4</v>
      </c>
      <c r="Y24" s="574">
        <v>1</v>
      </c>
      <c r="Z24" s="590"/>
    </row>
    <row r="25" spans="1:26" ht="27" customHeight="1">
      <c r="A25" s="1959"/>
      <c r="B25" s="1548" t="s">
        <v>53</v>
      </c>
      <c r="C25" s="1548"/>
      <c r="D25" s="577">
        <v>1</v>
      </c>
      <c r="E25" s="577">
        <v>3</v>
      </c>
      <c r="F25" s="577">
        <v>3</v>
      </c>
      <c r="G25" s="579"/>
      <c r="H25" s="579"/>
      <c r="I25" s="574">
        <f t="shared" si="5"/>
        <v>10</v>
      </c>
      <c r="J25" s="577">
        <f t="shared" si="1"/>
        <v>10</v>
      </c>
      <c r="K25" s="579">
        <f t="shared" si="1"/>
        <v>0</v>
      </c>
      <c r="L25" s="577">
        <f t="shared" si="1"/>
        <v>0</v>
      </c>
      <c r="M25" s="579"/>
      <c r="N25" s="1434"/>
      <c r="O25" s="964">
        <v>2</v>
      </c>
      <c r="P25" s="579"/>
      <c r="Q25" s="579"/>
      <c r="R25" s="579"/>
      <c r="S25" s="580"/>
      <c r="T25" s="580"/>
      <c r="U25" s="580">
        <v>4</v>
      </c>
      <c r="V25" s="580"/>
      <c r="W25" s="580"/>
      <c r="X25" s="580">
        <v>4</v>
      </c>
      <c r="Y25" s="580"/>
      <c r="Z25" s="591"/>
    </row>
    <row r="26" spans="1:26" ht="27" customHeight="1">
      <c r="A26" s="1959"/>
      <c r="B26" s="1961" t="s">
        <v>27</v>
      </c>
      <c r="C26" s="1961"/>
      <c r="D26" s="588">
        <v>1</v>
      </c>
      <c r="E26" s="588">
        <v>30</v>
      </c>
      <c r="F26" s="588">
        <v>2</v>
      </c>
      <c r="G26" s="577"/>
      <c r="H26" s="577">
        <v>1</v>
      </c>
      <c r="I26" s="574">
        <f t="shared" si="5"/>
        <v>89</v>
      </c>
      <c r="J26" s="577">
        <f>O26+R26+U26+X26</f>
        <v>27</v>
      </c>
      <c r="K26" s="579">
        <f t="shared" si="1"/>
        <v>56</v>
      </c>
      <c r="L26" s="577">
        <f t="shared" si="1"/>
        <v>6</v>
      </c>
      <c r="M26" s="577">
        <v>9</v>
      </c>
      <c r="N26" s="1433">
        <v>2</v>
      </c>
      <c r="O26" s="963"/>
      <c r="P26" s="577">
        <v>30</v>
      </c>
      <c r="Q26" s="577">
        <v>1</v>
      </c>
      <c r="R26" s="577"/>
      <c r="S26" s="574"/>
      <c r="T26" s="574"/>
      <c r="U26" s="574">
        <v>27</v>
      </c>
      <c r="V26" s="574"/>
      <c r="W26" s="574">
        <v>5</v>
      </c>
      <c r="X26" s="574"/>
      <c r="Y26" s="574">
        <v>26</v>
      </c>
      <c r="Z26" s="590"/>
    </row>
    <row r="27" spans="1:26" ht="27" customHeight="1">
      <c r="A27" s="1959"/>
      <c r="B27" s="1548" t="s">
        <v>54</v>
      </c>
      <c r="C27" s="1548"/>
      <c r="D27" s="574">
        <v>1</v>
      </c>
      <c r="E27" s="574">
        <v>3</v>
      </c>
      <c r="F27" s="574">
        <v>10</v>
      </c>
      <c r="G27" s="574"/>
      <c r="H27" s="574"/>
      <c r="I27" s="574">
        <f t="shared" si="5"/>
        <v>6</v>
      </c>
      <c r="J27" s="577">
        <f t="shared" si="1"/>
        <v>1</v>
      </c>
      <c r="K27" s="579">
        <f t="shared" si="1"/>
        <v>4</v>
      </c>
      <c r="L27" s="577">
        <f t="shared" si="1"/>
        <v>1</v>
      </c>
      <c r="M27" s="574">
        <v>1</v>
      </c>
      <c r="N27" s="1437">
        <v>1</v>
      </c>
      <c r="O27" s="956"/>
      <c r="P27" s="574">
        <v>4</v>
      </c>
      <c r="Q27" s="574"/>
      <c r="R27" s="574"/>
      <c r="S27" s="574"/>
      <c r="T27" s="574"/>
      <c r="U27" s="574">
        <v>1</v>
      </c>
      <c r="V27" s="574"/>
      <c r="W27" s="574">
        <v>1</v>
      </c>
      <c r="X27" s="574"/>
      <c r="Y27" s="574"/>
      <c r="Z27" s="590"/>
    </row>
    <row r="28" spans="1:26" ht="27" customHeight="1">
      <c r="A28" s="1959"/>
      <c r="B28" s="1548" t="s">
        <v>45</v>
      </c>
      <c r="C28" s="1548"/>
      <c r="D28" s="577">
        <v>1</v>
      </c>
      <c r="E28" s="577">
        <v>6</v>
      </c>
      <c r="F28" s="577">
        <v>5</v>
      </c>
      <c r="G28" s="577"/>
      <c r="H28" s="577"/>
      <c r="I28" s="574">
        <f>SUM(J28:L28)</f>
        <v>17</v>
      </c>
      <c r="J28" s="577">
        <f t="shared" si="1"/>
        <v>9</v>
      </c>
      <c r="K28" s="579">
        <f t="shared" si="1"/>
        <v>6</v>
      </c>
      <c r="L28" s="577">
        <f t="shared" si="1"/>
        <v>2</v>
      </c>
      <c r="M28" s="577">
        <v>4</v>
      </c>
      <c r="N28" s="1433">
        <v>1</v>
      </c>
      <c r="O28" s="963"/>
      <c r="P28" s="577">
        <v>6</v>
      </c>
      <c r="Q28" s="577">
        <v>1</v>
      </c>
      <c r="R28" s="577"/>
      <c r="S28" s="574"/>
      <c r="T28" s="574"/>
      <c r="U28" s="574">
        <v>6</v>
      </c>
      <c r="V28" s="574"/>
      <c r="W28" s="574">
        <v>1</v>
      </c>
      <c r="X28" s="574">
        <v>3</v>
      </c>
      <c r="Y28" s="574"/>
      <c r="Z28" s="590"/>
    </row>
    <row r="29" spans="1:26" ht="27" customHeight="1" thickBot="1">
      <c r="A29" s="1959"/>
      <c r="B29" s="1549" t="s">
        <v>46</v>
      </c>
      <c r="C29" s="1549"/>
      <c r="D29" s="947">
        <v>1</v>
      </c>
      <c r="E29" s="947">
        <v>20</v>
      </c>
      <c r="F29" s="947">
        <v>16</v>
      </c>
      <c r="G29" s="947"/>
      <c r="H29" s="947"/>
      <c r="I29" s="946">
        <f t="shared" si="5"/>
        <v>38</v>
      </c>
      <c r="J29" s="947">
        <f t="shared" si="1"/>
        <v>11</v>
      </c>
      <c r="K29" s="947">
        <f t="shared" si="1"/>
        <v>15</v>
      </c>
      <c r="L29" s="947">
        <f>Q29+T29+W29+Z29</f>
        <v>12</v>
      </c>
      <c r="M29" s="947">
        <v>2</v>
      </c>
      <c r="N29" s="1438"/>
      <c r="O29" s="968"/>
      <c r="P29" s="947"/>
      <c r="Q29" s="947">
        <v>5</v>
      </c>
      <c r="R29" s="947"/>
      <c r="S29" s="946"/>
      <c r="T29" s="946"/>
      <c r="U29" s="946">
        <v>7</v>
      </c>
      <c r="V29" s="946"/>
      <c r="W29" s="946">
        <v>5</v>
      </c>
      <c r="X29" s="946">
        <v>4</v>
      </c>
      <c r="Y29" s="946">
        <v>15</v>
      </c>
      <c r="Z29" s="952">
        <v>2</v>
      </c>
    </row>
    <row r="30" spans="1:26" ht="27" customHeight="1" thickBot="1" thickTop="1">
      <c r="A30" s="1960"/>
      <c r="B30" s="1558" t="s">
        <v>20</v>
      </c>
      <c r="C30" s="1558"/>
      <c r="D30" s="582">
        <f aca="true" t="shared" si="6" ref="D30:Z30">SUM(D21:D29)</f>
        <v>8</v>
      </c>
      <c r="E30" s="582">
        <f t="shared" si="6"/>
        <v>131</v>
      </c>
      <c r="F30" s="582">
        <f t="shared" si="6"/>
        <v>116</v>
      </c>
      <c r="G30" s="582">
        <f t="shared" si="6"/>
        <v>0</v>
      </c>
      <c r="H30" s="582">
        <f t="shared" si="6"/>
        <v>55</v>
      </c>
      <c r="I30" s="582">
        <f t="shared" si="5"/>
        <v>386</v>
      </c>
      <c r="J30" s="967">
        <f t="shared" si="1"/>
        <v>115</v>
      </c>
      <c r="K30" s="967">
        <f t="shared" si="1"/>
        <v>180</v>
      </c>
      <c r="L30" s="967">
        <f t="shared" si="1"/>
        <v>91</v>
      </c>
      <c r="M30" s="582">
        <f>SUM(M21:M29)</f>
        <v>29</v>
      </c>
      <c r="N30" s="1436">
        <f>SUM(N21:N29)</f>
        <v>6</v>
      </c>
      <c r="O30" s="965">
        <f t="shared" si="6"/>
        <v>8</v>
      </c>
      <c r="P30" s="582">
        <f t="shared" si="6"/>
        <v>103</v>
      </c>
      <c r="Q30" s="582">
        <f t="shared" si="6"/>
        <v>10</v>
      </c>
      <c r="R30" s="582">
        <f t="shared" si="6"/>
        <v>0</v>
      </c>
      <c r="S30" s="582">
        <f t="shared" si="6"/>
        <v>0</v>
      </c>
      <c r="T30" s="582">
        <f t="shared" si="6"/>
        <v>2</v>
      </c>
      <c r="U30" s="582">
        <f t="shared" si="6"/>
        <v>68</v>
      </c>
      <c r="V30" s="582">
        <f t="shared" si="6"/>
        <v>17</v>
      </c>
      <c r="W30" s="582">
        <f t="shared" si="6"/>
        <v>50</v>
      </c>
      <c r="X30" s="582">
        <f t="shared" si="6"/>
        <v>39</v>
      </c>
      <c r="Y30" s="582">
        <f t="shared" si="6"/>
        <v>60</v>
      </c>
      <c r="Z30" s="592">
        <f t="shared" si="6"/>
        <v>29</v>
      </c>
    </row>
    <row r="31" spans="2:25" ht="12.75" customHeight="1">
      <c r="B31" s="50"/>
      <c r="D31" s="53"/>
      <c r="E31" s="143"/>
      <c r="F31" s="143"/>
      <c r="G31" s="143"/>
      <c r="H31" s="143"/>
      <c r="I31" s="177"/>
      <c r="J31" s="177"/>
      <c r="K31" s="177"/>
      <c r="L31" s="177"/>
      <c r="M31" s="177"/>
      <c r="N31" s="177"/>
      <c r="O31" s="4"/>
      <c r="P31" s="4"/>
      <c r="Q31" s="4"/>
      <c r="R31" s="4"/>
      <c r="S31" s="4"/>
      <c r="T31" s="4"/>
      <c r="U31" s="4"/>
      <c r="V31" s="4"/>
      <c r="W31" s="4"/>
      <c r="X31" s="4"/>
      <c r="Y31" s="2"/>
    </row>
  </sheetData>
  <sheetProtection/>
  <mergeCells count="55">
    <mergeCell ref="N5:N6"/>
    <mergeCell ref="I3:N4"/>
    <mergeCell ref="A1:F1"/>
    <mergeCell ref="A3:C6"/>
    <mergeCell ref="D3:E4"/>
    <mergeCell ref="F3:G4"/>
    <mergeCell ref="H3:H6"/>
    <mergeCell ref="J5:K5"/>
    <mergeCell ref="L5:L6"/>
    <mergeCell ref="M5:M6"/>
    <mergeCell ref="O3:Z3"/>
    <mergeCell ref="O4:Q4"/>
    <mergeCell ref="R4:T4"/>
    <mergeCell ref="U4:W4"/>
    <mergeCell ref="X4:Z4"/>
    <mergeCell ref="D5:D6"/>
    <mergeCell ref="E5:E6"/>
    <mergeCell ref="F5:F6"/>
    <mergeCell ref="G5:G6"/>
    <mergeCell ref="I5:I6"/>
    <mergeCell ref="O5:P5"/>
    <mergeCell ref="Q5:Q6"/>
    <mergeCell ref="R5:S5"/>
    <mergeCell ref="T5:T6"/>
    <mergeCell ref="U5:V5"/>
    <mergeCell ref="W5:W6"/>
    <mergeCell ref="X5:Y5"/>
    <mergeCell ref="Z5:Z6"/>
    <mergeCell ref="A7:C7"/>
    <mergeCell ref="A8:A13"/>
    <mergeCell ref="B8:C8"/>
    <mergeCell ref="B9:C9"/>
    <mergeCell ref="B10:C10"/>
    <mergeCell ref="B11:C11"/>
    <mergeCell ref="B12:C12"/>
    <mergeCell ref="B13:C13"/>
    <mergeCell ref="B29:C29"/>
    <mergeCell ref="A14:A20"/>
    <mergeCell ref="B14:C14"/>
    <mergeCell ref="B15:C15"/>
    <mergeCell ref="B16:C16"/>
    <mergeCell ref="B17:C17"/>
    <mergeCell ref="B18:C18"/>
    <mergeCell ref="B19:C19"/>
    <mergeCell ref="B20:C20"/>
    <mergeCell ref="B30:C30"/>
    <mergeCell ref="A21:A30"/>
    <mergeCell ref="B21:C21"/>
    <mergeCell ref="B22:C22"/>
    <mergeCell ref="B23:C23"/>
    <mergeCell ref="B24:C24"/>
    <mergeCell ref="B25:C25"/>
    <mergeCell ref="B26:C26"/>
    <mergeCell ref="B27:C27"/>
    <mergeCell ref="B28:C28"/>
  </mergeCells>
  <printOptions/>
  <pageMargins left="0.7086614173228347" right="0.1968503937007874" top="1.062992125984252" bottom="0.1968503937007874" header="0.7874015748031497" footer="0.3937007874015748"/>
  <pageSetup firstPageNumber="14" useFirstPageNumber="1" horizontalDpi="600" verticalDpi="600" orientation="portrait" paperSize="9" r:id="rId1"/>
  <headerFooter scaleWithDoc="0" alignWithMargins="0">
    <oddHeader>&amp;L&amp;"ＭＳ Ｐゴシック,太字"６　公民館施設・体制</oddHeader>
    <oddFooter>&amp;C&amp;12&amp;P</oddFooter>
  </headerFooter>
  <colBreaks count="1" manualBreakCount="1">
    <brk id="14" min="2" max="29" man="1"/>
  </colBreaks>
</worksheet>
</file>

<file path=xl/worksheets/sheet9.xml><?xml version="1.0" encoding="utf-8"?>
<worksheet xmlns="http://schemas.openxmlformats.org/spreadsheetml/2006/main" xmlns:r="http://schemas.openxmlformats.org/officeDocument/2006/relationships">
  <dimension ref="A3:V293"/>
  <sheetViews>
    <sheetView showZeros="0" view="pageBreakPreview" zoomScaleNormal="75" zoomScaleSheetLayoutView="100" zoomScalePageLayoutView="0" workbookViewId="0" topLeftCell="E1">
      <pane ySplit="4" topLeftCell="A5" activePane="bottomLeft" state="frozen"/>
      <selection pane="topLeft" activeCell="K13" sqref="K13"/>
      <selection pane="bottomLeft" activeCell="K13" sqref="K13"/>
    </sheetView>
  </sheetViews>
  <sheetFormatPr defaultColWidth="9.00390625" defaultRowHeight="12.75" customHeight="1"/>
  <cols>
    <col min="1" max="1" width="9.00390625" style="1" customWidth="1"/>
    <col min="2" max="2" width="16.875" style="1" customWidth="1"/>
    <col min="3" max="7" width="9.00390625" style="1" customWidth="1"/>
    <col min="8" max="12" width="8.375" style="1" customWidth="1"/>
    <col min="13" max="13" width="7.00390625" style="1" customWidth="1"/>
    <col min="14" max="18" width="9.00390625" style="1" customWidth="1"/>
    <col min="19" max="19" width="15.50390625" style="1" customWidth="1"/>
    <col min="20" max="16384" width="9.00390625" style="1" customWidth="1"/>
  </cols>
  <sheetData>
    <row r="2" ht="12.75" customHeight="1" thickBot="1"/>
    <row r="3" spans="1:20" s="42" customFormat="1" ht="31.5" customHeight="1">
      <c r="A3" s="2011" t="s">
        <v>844</v>
      </c>
      <c r="B3" s="2013" t="s">
        <v>837</v>
      </c>
      <c r="C3" s="2009" t="s">
        <v>971</v>
      </c>
      <c r="D3" s="2010"/>
      <c r="E3" s="2010"/>
      <c r="F3" s="2010"/>
      <c r="G3" s="2010"/>
      <c r="H3" s="2005" t="s">
        <v>972</v>
      </c>
      <c r="I3" s="2005"/>
      <c r="J3" s="2005"/>
      <c r="K3" s="2005"/>
      <c r="L3" s="2005"/>
      <c r="M3" s="2005" t="s">
        <v>953</v>
      </c>
      <c r="N3" s="2005" t="s">
        <v>954</v>
      </c>
      <c r="O3" s="2005" t="s">
        <v>955</v>
      </c>
      <c r="P3" s="2005" t="s">
        <v>956</v>
      </c>
      <c r="Q3" s="2005" t="s">
        <v>957</v>
      </c>
      <c r="R3" s="2005" t="s">
        <v>958</v>
      </c>
      <c r="S3" s="2007" t="s">
        <v>838</v>
      </c>
      <c r="T3" s="62"/>
    </row>
    <row r="4" spans="1:20" s="42" customFormat="1" ht="37.5" customHeight="1" thickBot="1">
      <c r="A4" s="2012"/>
      <c r="B4" s="2014"/>
      <c r="C4" s="1198" t="s">
        <v>839</v>
      </c>
      <c r="D4" s="1198" t="s">
        <v>840</v>
      </c>
      <c r="E4" s="1198" t="s">
        <v>841</v>
      </c>
      <c r="F4" s="1198" t="s">
        <v>842</v>
      </c>
      <c r="G4" s="1198" t="s">
        <v>973</v>
      </c>
      <c r="H4" s="1034" t="s">
        <v>839</v>
      </c>
      <c r="I4" s="1034" t="s">
        <v>840</v>
      </c>
      <c r="J4" s="1034" t="s">
        <v>841</v>
      </c>
      <c r="K4" s="1034" t="s">
        <v>842</v>
      </c>
      <c r="L4" s="1034" t="s">
        <v>55</v>
      </c>
      <c r="M4" s="2006"/>
      <c r="N4" s="2006"/>
      <c r="O4" s="2006"/>
      <c r="P4" s="2006"/>
      <c r="Q4" s="2006"/>
      <c r="R4" s="2006"/>
      <c r="S4" s="2008"/>
      <c r="T4" s="62"/>
    </row>
    <row r="5" spans="1:20" s="42" customFormat="1" ht="34.5" customHeight="1">
      <c r="A5" s="1493" t="s">
        <v>103</v>
      </c>
      <c r="B5" s="1035" t="s">
        <v>1232</v>
      </c>
      <c r="C5" s="1035" t="s">
        <v>974</v>
      </c>
      <c r="D5" s="1035" t="s">
        <v>974</v>
      </c>
      <c r="E5" s="1035" t="s">
        <v>974</v>
      </c>
      <c r="F5" s="1035" t="s">
        <v>974</v>
      </c>
      <c r="G5" s="1035"/>
      <c r="H5" s="1035" t="s">
        <v>843</v>
      </c>
      <c r="I5" s="1035" t="s">
        <v>843</v>
      </c>
      <c r="J5" s="1035" t="s">
        <v>843</v>
      </c>
      <c r="K5" s="1035" t="s">
        <v>974</v>
      </c>
      <c r="L5" s="1035" t="s">
        <v>879</v>
      </c>
      <c r="M5" s="1127">
        <v>190</v>
      </c>
      <c r="N5" s="1035" t="s">
        <v>974</v>
      </c>
      <c r="O5" s="1035" t="s">
        <v>974</v>
      </c>
      <c r="P5" s="1035" t="s">
        <v>843</v>
      </c>
      <c r="Q5" s="1035" t="s">
        <v>843</v>
      </c>
      <c r="R5" s="1035" t="s">
        <v>974</v>
      </c>
      <c r="S5" s="1122"/>
      <c r="T5" s="62"/>
    </row>
    <row r="6" spans="1:20" s="42" customFormat="1" ht="34.5" customHeight="1">
      <c r="A6" s="1483" t="s">
        <v>103</v>
      </c>
      <c r="B6" s="1036" t="s">
        <v>1233</v>
      </c>
      <c r="C6" s="1036" t="s">
        <v>974</v>
      </c>
      <c r="D6" s="1036" t="s">
        <v>974</v>
      </c>
      <c r="E6" s="1036" t="s">
        <v>974</v>
      </c>
      <c r="F6" s="1036" t="s">
        <v>974</v>
      </c>
      <c r="G6" s="1036"/>
      <c r="H6" s="1036" t="s">
        <v>843</v>
      </c>
      <c r="I6" s="1036" t="s">
        <v>843</v>
      </c>
      <c r="J6" s="1036" t="s">
        <v>843</v>
      </c>
      <c r="K6" s="1036" t="s">
        <v>843</v>
      </c>
      <c r="L6" s="1036" t="s">
        <v>879</v>
      </c>
      <c r="M6" s="1128">
        <v>140</v>
      </c>
      <c r="N6" s="1036" t="s">
        <v>843</v>
      </c>
      <c r="O6" s="1036" t="s">
        <v>843</v>
      </c>
      <c r="P6" s="1036" t="s">
        <v>843</v>
      </c>
      <c r="Q6" s="1036" t="s">
        <v>974</v>
      </c>
      <c r="R6" s="1036" t="s">
        <v>974</v>
      </c>
      <c r="S6" s="1024"/>
      <c r="T6" s="62"/>
    </row>
    <row r="7" spans="1:20" s="42" customFormat="1" ht="34.5" customHeight="1">
      <c r="A7" s="1483" t="s">
        <v>103</v>
      </c>
      <c r="B7" s="1036" t="s">
        <v>975</v>
      </c>
      <c r="C7" s="1036" t="s">
        <v>974</v>
      </c>
      <c r="D7" s="1036" t="s">
        <v>974</v>
      </c>
      <c r="E7" s="1036" t="s">
        <v>974</v>
      </c>
      <c r="F7" s="1036" t="s">
        <v>974</v>
      </c>
      <c r="G7" s="1036"/>
      <c r="H7" s="1036" t="s">
        <v>843</v>
      </c>
      <c r="I7" s="1036" t="s">
        <v>843</v>
      </c>
      <c r="J7" s="1036" t="s">
        <v>843</v>
      </c>
      <c r="K7" s="1036" t="s">
        <v>843</v>
      </c>
      <c r="L7" s="1036" t="s">
        <v>879</v>
      </c>
      <c r="M7" s="1128">
        <v>330</v>
      </c>
      <c r="N7" s="1036" t="s">
        <v>843</v>
      </c>
      <c r="O7" s="1036" t="s">
        <v>843</v>
      </c>
      <c r="P7" s="1036" t="s">
        <v>843</v>
      </c>
      <c r="Q7" s="1036" t="s">
        <v>843</v>
      </c>
      <c r="R7" s="1036" t="s">
        <v>843</v>
      </c>
      <c r="S7" s="1024"/>
      <c r="T7" s="62"/>
    </row>
    <row r="8" spans="1:20" s="42" customFormat="1" ht="34.5" customHeight="1">
      <c r="A8" s="1483" t="s">
        <v>103</v>
      </c>
      <c r="B8" s="1036" t="s">
        <v>1234</v>
      </c>
      <c r="C8" s="1036" t="s">
        <v>974</v>
      </c>
      <c r="D8" s="1036" t="s">
        <v>974</v>
      </c>
      <c r="E8" s="1036" t="s">
        <v>974</v>
      </c>
      <c r="F8" s="1036" t="s">
        <v>974</v>
      </c>
      <c r="G8" s="1036"/>
      <c r="H8" s="1036" t="s">
        <v>843</v>
      </c>
      <c r="I8" s="1036" t="s">
        <v>843</v>
      </c>
      <c r="J8" s="1036" t="s">
        <v>843</v>
      </c>
      <c r="K8" s="1036" t="s">
        <v>843</v>
      </c>
      <c r="L8" s="1036" t="s">
        <v>879</v>
      </c>
      <c r="M8" s="1128">
        <v>360</v>
      </c>
      <c r="N8" s="1036" t="s">
        <v>843</v>
      </c>
      <c r="O8" s="1036" t="s">
        <v>843</v>
      </c>
      <c r="P8" s="1036" t="s">
        <v>843</v>
      </c>
      <c r="Q8" s="1036" t="s">
        <v>974</v>
      </c>
      <c r="R8" s="1036" t="s">
        <v>974</v>
      </c>
      <c r="S8" s="1024"/>
      <c r="T8" s="62"/>
    </row>
    <row r="9" spans="1:20" s="42" customFormat="1" ht="34.5" customHeight="1">
      <c r="A9" s="1483" t="s">
        <v>103</v>
      </c>
      <c r="B9" s="1036" t="s">
        <v>1235</v>
      </c>
      <c r="C9" s="1036" t="s">
        <v>974</v>
      </c>
      <c r="D9" s="1036" t="s">
        <v>974</v>
      </c>
      <c r="E9" s="1036" t="s">
        <v>974</v>
      </c>
      <c r="F9" s="1036" t="s">
        <v>974</v>
      </c>
      <c r="G9" s="1036"/>
      <c r="H9" s="1036" t="s">
        <v>843</v>
      </c>
      <c r="I9" s="1036" t="s">
        <v>843</v>
      </c>
      <c r="J9" s="1036" t="s">
        <v>843</v>
      </c>
      <c r="K9" s="1036" t="s">
        <v>843</v>
      </c>
      <c r="L9" s="1036" t="s">
        <v>879</v>
      </c>
      <c r="M9" s="1128">
        <v>400</v>
      </c>
      <c r="N9" s="1036" t="s">
        <v>843</v>
      </c>
      <c r="O9" s="1036" t="s">
        <v>974</v>
      </c>
      <c r="P9" s="1036" t="s">
        <v>974</v>
      </c>
      <c r="Q9" s="1036" t="s">
        <v>974</v>
      </c>
      <c r="R9" s="1036" t="s">
        <v>974</v>
      </c>
      <c r="S9" s="1024"/>
      <c r="T9" s="62"/>
    </row>
    <row r="10" spans="1:20" s="42" customFormat="1" ht="34.5" customHeight="1">
      <c r="A10" s="1483" t="s">
        <v>103</v>
      </c>
      <c r="B10" s="1036" t="s">
        <v>976</v>
      </c>
      <c r="C10" s="1036" t="s">
        <v>974</v>
      </c>
      <c r="D10" s="1036" t="s">
        <v>974</v>
      </c>
      <c r="E10" s="1036" t="s">
        <v>974</v>
      </c>
      <c r="F10" s="1036" t="s">
        <v>974</v>
      </c>
      <c r="G10" s="1036"/>
      <c r="H10" s="1036" t="s">
        <v>843</v>
      </c>
      <c r="I10" s="1036" t="s">
        <v>843</v>
      </c>
      <c r="J10" s="1036" t="s">
        <v>843</v>
      </c>
      <c r="K10" s="1036" t="s">
        <v>843</v>
      </c>
      <c r="L10" s="1036" t="s">
        <v>879</v>
      </c>
      <c r="M10" s="1128">
        <v>490</v>
      </c>
      <c r="N10" s="1036" t="s">
        <v>843</v>
      </c>
      <c r="O10" s="1036" t="s">
        <v>843</v>
      </c>
      <c r="P10" s="1036" t="s">
        <v>843</v>
      </c>
      <c r="Q10" s="1036" t="s">
        <v>974</v>
      </c>
      <c r="R10" s="1036" t="s">
        <v>843</v>
      </c>
      <c r="S10" s="1024"/>
      <c r="T10" s="62"/>
    </row>
    <row r="11" spans="1:20" s="42" customFormat="1" ht="34.5" customHeight="1">
      <c r="A11" s="1483" t="s">
        <v>103</v>
      </c>
      <c r="B11" s="1036" t="s">
        <v>1236</v>
      </c>
      <c r="C11" s="1036" t="s">
        <v>974</v>
      </c>
      <c r="D11" s="1036" t="s">
        <v>974</v>
      </c>
      <c r="E11" s="1036" t="s">
        <v>974</v>
      </c>
      <c r="F11" s="1036" t="s">
        <v>974</v>
      </c>
      <c r="G11" s="1036"/>
      <c r="H11" s="1036" t="s">
        <v>843</v>
      </c>
      <c r="I11" s="1036" t="s">
        <v>843</v>
      </c>
      <c r="J11" s="1036" t="s">
        <v>974</v>
      </c>
      <c r="K11" s="1036" t="s">
        <v>843</v>
      </c>
      <c r="L11" s="1036" t="s">
        <v>879</v>
      </c>
      <c r="M11" s="1128">
        <v>480</v>
      </c>
      <c r="N11" s="1036" t="s">
        <v>974</v>
      </c>
      <c r="O11" s="1036" t="s">
        <v>843</v>
      </c>
      <c r="P11" s="1036" t="s">
        <v>974</v>
      </c>
      <c r="Q11" s="1036" t="s">
        <v>843</v>
      </c>
      <c r="R11" s="1036" t="s">
        <v>843</v>
      </c>
      <c r="S11" s="1024"/>
      <c r="T11" s="62"/>
    </row>
    <row r="12" spans="1:20" s="42" customFormat="1" ht="34.5" customHeight="1">
      <c r="A12" s="1483" t="s">
        <v>103</v>
      </c>
      <c r="B12" s="1036" t="s">
        <v>1237</v>
      </c>
      <c r="C12" s="1036" t="s">
        <v>974</v>
      </c>
      <c r="D12" s="1036" t="s">
        <v>974</v>
      </c>
      <c r="E12" s="1036" t="s">
        <v>974</v>
      </c>
      <c r="F12" s="1036" t="s">
        <v>974</v>
      </c>
      <c r="G12" s="1036"/>
      <c r="H12" s="1036" t="s">
        <v>843</v>
      </c>
      <c r="I12" s="1036" t="s">
        <v>843</v>
      </c>
      <c r="J12" s="1036" t="s">
        <v>974</v>
      </c>
      <c r="K12" s="1036" t="s">
        <v>843</v>
      </c>
      <c r="L12" s="1036" t="s">
        <v>879</v>
      </c>
      <c r="M12" s="1128">
        <v>350</v>
      </c>
      <c r="N12" s="1036" t="s">
        <v>974</v>
      </c>
      <c r="O12" s="1036" t="s">
        <v>843</v>
      </c>
      <c r="P12" s="1036" t="s">
        <v>843</v>
      </c>
      <c r="Q12" s="1036" t="s">
        <v>974</v>
      </c>
      <c r="R12" s="1036" t="s">
        <v>974</v>
      </c>
      <c r="S12" s="1024"/>
      <c r="T12" s="62"/>
    </row>
    <row r="13" spans="1:20" s="42" customFormat="1" ht="34.5" customHeight="1">
      <c r="A13" s="1483" t="s">
        <v>103</v>
      </c>
      <c r="B13" s="1036" t="s">
        <v>977</v>
      </c>
      <c r="C13" s="1036" t="s">
        <v>974</v>
      </c>
      <c r="D13" s="1036" t="s">
        <v>974</v>
      </c>
      <c r="E13" s="1036" t="s">
        <v>974</v>
      </c>
      <c r="F13" s="1036" t="s">
        <v>974</v>
      </c>
      <c r="G13" s="1036"/>
      <c r="H13" s="1036" t="s">
        <v>843</v>
      </c>
      <c r="I13" s="1036" t="s">
        <v>843</v>
      </c>
      <c r="J13" s="1036" t="s">
        <v>843</v>
      </c>
      <c r="K13" s="1036" t="s">
        <v>843</v>
      </c>
      <c r="L13" s="1036" t="s">
        <v>879</v>
      </c>
      <c r="M13" s="1128">
        <v>410</v>
      </c>
      <c r="N13" s="1036" t="s">
        <v>974</v>
      </c>
      <c r="O13" s="1036" t="s">
        <v>843</v>
      </c>
      <c r="P13" s="1036" t="s">
        <v>843</v>
      </c>
      <c r="Q13" s="1036" t="s">
        <v>974</v>
      </c>
      <c r="R13" s="1036" t="s">
        <v>843</v>
      </c>
      <c r="S13" s="1024"/>
      <c r="T13" s="62"/>
    </row>
    <row r="14" spans="1:20" s="42" customFormat="1" ht="34.5" customHeight="1">
      <c r="A14" s="1483" t="s">
        <v>103</v>
      </c>
      <c r="B14" s="1036" t="s">
        <v>978</v>
      </c>
      <c r="C14" s="1036" t="s">
        <v>974</v>
      </c>
      <c r="D14" s="1036" t="s">
        <v>974</v>
      </c>
      <c r="E14" s="1036" t="s">
        <v>974</v>
      </c>
      <c r="F14" s="1036" t="s">
        <v>974</v>
      </c>
      <c r="G14" s="1036"/>
      <c r="H14" s="1036" t="s">
        <v>843</v>
      </c>
      <c r="I14" s="1036" t="s">
        <v>843</v>
      </c>
      <c r="J14" s="1036" t="s">
        <v>843</v>
      </c>
      <c r="K14" s="1036" t="s">
        <v>974</v>
      </c>
      <c r="L14" s="1036" t="s">
        <v>879</v>
      </c>
      <c r="M14" s="1128">
        <v>270</v>
      </c>
      <c r="N14" s="1036" t="s">
        <v>974</v>
      </c>
      <c r="O14" s="1036" t="s">
        <v>843</v>
      </c>
      <c r="P14" s="1036" t="s">
        <v>974</v>
      </c>
      <c r="Q14" s="1036" t="s">
        <v>974</v>
      </c>
      <c r="R14" s="1036" t="s">
        <v>843</v>
      </c>
      <c r="S14" s="1024"/>
      <c r="T14" s="62"/>
    </row>
    <row r="15" spans="1:20" s="42" customFormat="1" ht="34.5" customHeight="1">
      <c r="A15" s="1483" t="s">
        <v>103</v>
      </c>
      <c r="B15" s="1036" t="s">
        <v>979</v>
      </c>
      <c r="C15" s="1036" t="s">
        <v>974</v>
      </c>
      <c r="D15" s="1036" t="s">
        <v>974</v>
      </c>
      <c r="E15" s="1036" t="s">
        <v>974</v>
      </c>
      <c r="F15" s="1036" t="s">
        <v>974</v>
      </c>
      <c r="G15" s="1036"/>
      <c r="H15" s="1036" t="s">
        <v>843</v>
      </c>
      <c r="I15" s="1036" t="s">
        <v>843</v>
      </c>
      <c r="J15" s="1036" t="s">
        <v>974</v>
      </c>
      <c r="K15" s="1036" t="s">
        <v>843</v>
      </c>
      <c r="L15" s="1036" t="s">
        <v>879</v>
      </c>
      <c r="M15" s="1128">
        <v>330</v>
      </c>
      <c r="N15" s="1036" t="s">
        <v>974</v>
      </c>
      <c r="O15" s="1036" t="s">
        <v>843</v>
      </c>
      <c r="P15" s="1036" t="s">
        <v>843</v>
      </c>
      <c r="Q15" s="1036" t="s">
        <v>843</v>
      </c>
      <c r="R15" s="1036" t="s">
        <v>843</v>
      </c>
      <c r="S15" s="1024"/>
      <c r="T15" s="62"/>
    </row>
    <row r="16" spans="1:20" s="42" customFormat="1" ht="34.5" customHeight="1">
      <c r="A16" s="1483" t="s">
        <v>103</v>
      </c>
      <c r="B16" s="1036" t="s">
        <v>1238</v>
      </c>
      <c r="C16" s="1036" t="s">
        <v>974</v>
      </c>
      <c r="D16" s="1036" t="s">
        <v>974</v>
      </c>
      <c r="E16" s="1036" t="s">
        <v>974</v>
      </c>
      <c r="F16" s="1036" t="s">
        <v>974</v>
      </c>
      <c r="G16" s="1036"/>
      <c r="H16" s="1036" t="s">
        <v>843</v>
      </c>
      <c r="I16" s="1036" t="s">
        <v>843</v>
      </c>
      <c r="J16" s="1036" t="s">
        <v>974</v>
      </c>
      <c r="K16" s="1036" t="s">
        <v>843</v>
      </c>
      <c r="L16" s="1036" t="s">
        <v>879</v>
      </c>
      <c r="M16" s="1128">
        <v>400</v>
      </c>
      <c r="N16" s="1036" t="s">
        <v>843</v>
      </c>
      <c r="O16" s="1036" t="s">
        <v>843</v>
      </c>
      <c r="P16" s="1036" t="s">
        <v>843</v>
      </c>
      <c r="Q16" s="1036" t="s">
        <v>974</v>
      </c>
      <c r="R16" s="1036" t="s">
        <v>974</v>
      </c>
      <c r="S16" s="1024"/>
      <c r="T16" s="62"/>
    </row>
    <row r="17" spans="1:20" s="42" customFormat="1" ht="34.5" customHeight="1">
      <c r="A17" s="1483" t="s">
        <v>103</v>
      </c>
      <c r="B17" s="1036" t="s">
        <v>1239</v>
      </c>
      <c r="C17" s="1036" t="s">
        <v>974</v>
      </c>
      <c r="D17" s="1036" t="s">
        <v>974</v>
      </c>
      <c r="E17" s="1036" t="s">
        <v>974</v>
      </c>
      <c r="F17" s="1036" t="s">
        <v>974</v>
      </c>
      <c r="G17" s="1036"/>
      <c r="H17" s="1036" t="s">
        <v>843</v>
      </c>
      <c r="I17" s="1036" t="s">
        <v>843</v>
      </c>
      <c r="J17" s="1036" t="s">
        <v>974</v>
      </c>
      <c r="K17" s="1036" t="s">
        <v>843</v>
      </c>
      <c r="L17" s="1036" t="s">
        <v>879</v>
      </c>
      <c r="M17" s="1128">
        <v>320</v>
      </c>
      <c r="N17" s="1036" t="s">
        <v>843</v>
      </c>
      <c r="O17" s="1036" t="s">
        <v>843</v>
      </c>
      <c r="P17" s="1036" t="s">
        <v>843</v>
      </c>
      <c r="Q17" s="1036" t="s">
        <v>974</v>
      </c>
      <c r="R17" s="1036" t="s">
        <v>843</v>
      </c>
      <c r="S17" s="1024"/>
      <c r="T17" s="62"/>
    </row>
    <row r="18" spans="1:20" s="42" customFormat="1" ht="34.5" customHeight="1">
      <c r="A18" s="1483" t="s">
        <v>103</v>
      </c>
      <c r="B18" s="1036" t="s">
        <v>1240</v>
      </c>
      <c r="C18" s="1036" t="s">
        <v>974</v>
      </c>
      <c r="D18" s="1036" t="s">
        <v>974</v>
      </c>
      <c r="E18" s="1036" t="s">
        <v>974</v>
      </c>
      <c r="F18" s="1036" t="s">
        <v>974</v>
      </c>
      <c r="G18" s="1036"/>
      <c r="H18" s="1036" t="s">
        <v>843</v>
      </c>
      <c r="I18" s="1036" t="s">
        <v>843</v>
      </c>
      <c r="J18" s="1036" t="s">
        <v>974</v>
      </c>
      <c r="K18" s="1036" t="s">
        <v>843</v>
      </c>
      <c r="L18" s="1036" t="s">
        <v>879</v>
      </c>
      <c r="M18" s="1128">
        <v>310</v>
      </c>
      <c r="N18" s="1036" t="s">
        <v>974</v>
      </c>
      <c r="O18" s="1036" t="s">
        <v>843</v>
      </c>
      <c r="P18" s="1036" t="s">
        <v>974</v>
      </c>
      <c r="Q18" s="1036" t="s">
        <v>843</v>
      </c>
      <c r="R18" s="1036" t="s">
        <v>843</v>
      </c>
      <c r="S18" s="1024"/>
      <c r="T18" s="62"/>
    </row>
    <row r="19" spans="1:20" s="42" customFormat="1" ht="34.5" customHeight="1">
      <c r="A19" s="1483" t="s">
        <v>103</v>
      </c>
      <c r="B19" s="1036" t="s">
        <v>1241</v>
      </c>
      <c r="C19" s="1036" t="s">
        <v>974</v>
      </c>
      <c r="D19" s="1036" t="s">
        <v>974</v>
      </c>
      <c r="E19" s="1036" t="s">
        <v>974</v>
      </c>
      <c r="F19" s="1036" t="s">
        <v>974</v>
      </c>
      <c r="G19" s="1036"/>
      <c r="H19" s="1036" t="s">
        <v>974</v>
      </c>
      <c r="I19" s="1036" t="s">
        <v>843</v>
      </c>
      <c r="J19" s="1036" t="s">
        <v>974</v>
      </c>
      <c r="K19" s="1036" t="s">
        <v>843</v>
      </c>
      <c r="L19" s="1036" t="s">
        <v>879</v>
      </c>
      <c r="M19" s="1128">
        <v>330</v>
      </c>
      <c r="N19" s="1036" t="s">
        <v>843</v>
      </c>
      <c r="O19" s="1036" t="s">
        <v>843</v>
      </c>
      <c r="P19" s="1036" t="s">
        <v>843</v>
      </c>
      <c r="Q19" s="1036" t="s">
        <v>974</v>
      </c>
      <c r="R19" s="1036" t="s">
        <v>843</v>
      </c>
      <c r="S19" s="1024"/>
      <c r="T19" s="62"/>
    </row>
    <row r="20" spans="1:20" s="42" customFormat="1" ht="34.5" customHeight="1">
      <c r="A20" s="1483" t="s">
        <v>103</v>
      </c>
      <c r="B20" s="1036" t="s">
        <v>1242</v>
      </c>
      <c r="C20" s="1036" t="s">
        <v>974</v>
      </c>
      <c r="D20" s="1036" t="s">
        <v>974</v>
      </c>
      <c r="E20" s="1036" t="s">
        <v>974</v>
      </c>
      <c r="F20" s="1036" t="s">
        <v>974</v>
      </c>
      <c r="G20" s="1036"/>
      <c r="H20" s="1036" t="s">
        <v>843</v>
      </c>
      <c r="I20" s="1036" t="s">
        <v>843</v>
      </c>
      <c r="J20" s="1036" t="s">
        <v>974</v>
      </c>
      <c r="K20" s="1036" t="s">
        <v>843</v>
      </c>
      <c r="L20" s="1036" t="s">
        <v>879</v>
      </c>
      <c r="M20" s="1128">
        <v>280</v>
      </c>
      <c r="N20" s="1036" t="s">
        <v>974</v>
      </c>
      <c r="O20" s="1036" t="s">
        <v>843</v>
      </c>
      <c r="P20" s="1036" t="s">
        <v>843</v>
      </c>
      <c r="Q20" s="1036" t="s">
        <v>974</v>
      </c>
      <c r="R20" s="1036" t="s">
        <v>843</v>
      </c>
      <c r="S20" s="1024"/>
      <c r="T20" s="62"/>
    </row>
    <row r="21" spans="1:20" s="42" customFormat="1" ht="34.5" customHeight="1">
      <c r="A21" s="1483" t="s">
        <v>103</v>
      </c>
      <c r="B21" s="1036" t="s">
        <v>980</v>
      </c>
      <c r="C21" s="1036" t="s">
        <v>974</v>
      </c>
      <c r="D21" s="1036" t="s">
        <v>974</v>
      </c>
      <c r="E21" s="1036" t="s">
        <v>974</v>
      </c>
      <c r="F21" s="1036" t="s">
        <v>974</v>
      </c>
      <c r="G21" s="1036"/>
      <c r="H21" s="1036" t="s">
        <v>843</v>
      </c>
      <c r="I21" s="1036" t="s">
        <v>843</v>
      </c>
      <c r="J21" s="1036" t="s">
        <v>974</v>
      </c>
      <c r="K21" s="1036" t="s">
        <v>843</v>
      </c>
      <c r="L21" s="1036" t="s">
        <v>879</v>
      </c>
      <c r="M21" s="1128">
        <v>800</v>
      </c>
      <c r="N21" s="1036" t="s">
        <v>974</v>
      </c>
      <c r="O21" s="1036" t="s">
        <v>843</v>
      </c>
      <c r="P21" s="1036" t="s">
        <v>843</v>
      </c>
      <c r="Q21" s="1036" t="s">
        <v>974</v>
      </c>
      <c r="R21" s="1036" t="s">
        <v>843</v>
      </c>
      <c r="S21" s="1024"/>
      <c r="T21" s="62"/>
    </row>
    <row r="22" spans="1:20" s="42" customFormat="1" ht="34.5" customHeight="1">
      <c r="A22" s="1483" t="s">
        <v>103</v>
      </c>
      <c r="B22" s="1036" t="s">
        <v>1243</v>
      </c>
      <c r="C22" s="1036" t="s">
        <v>974</v>
      </c>
      <c r="D22" s="1036" t="s">
        <v>974</v>
      </c>
      <c r="E22" s="1036" t="s">
        <v>974</v>
      </c>
      <c r="F22" s="1036" t="s">
        <v>974</v>
      </c>
      <c r="G22" s="1036"/>
      <c r="H22" s="1036" t="s">
        <v>843</v>
      </c>
      <c r="I22" s="1036" t="s">
        <v>843</v>
      </c>
      <c r="J22" s="1036" t="s">
        <v>974</v>
      </c>
      <c r="K22" s="1036" t="s">
        <v>843</v>
      </c>
      <c r="L22" s="1036" t="s">
        <v>879</v>
      </c>
      <c r="M22" s="1128">
        <v>320</v>
      </c>
      <c r="N22" s="1036" t="s">
        <v>843</v>
      </c>
      <c r="O22" s="1036" t="s">
        <v>843</v>
      </c>
      <c r="P22" s="1036" t="s">
        <v>843</v>
      </c>
      <c r="Q22" s="1036" t="s">
        <v>843</v>
      </c>
      <c r="R22" s="1036" t="s">
        <v>843</v>
      </c>
      <c r="S22" s="1024"/>
      <c r="T22" s="62"/>
    </row>
    <row r="23" spans="1:20" s="42" customFormat="1" ht="34.5" customHeight="1">
      <c r="A23" s="1483" t="s">
        <v>103</v>
      </c>
      <c r="B23" s="1036" t="s">
        <v>1244</v>
      </c>
      <c r="C23" s="1036" t="s">
        <v>974</v>
      </c>
      <c r="D23" s="1036" t="s">
        <v>974</v>
      </c>
      <c r="E23" s="1036" t="s">
        <v>974</v>
      </c>
      <c r="F23" s="1036" t="s">
        <v>974</v>
      </c>
      <c r="G23" s="1036"/>
      <c r="H23" s="1036" t="s">
        <v>843</v>
      </c>
      <c r="I23" s="1036" t="s">
        <v>843</v>
      </c>
      <c r="J23" s="1036" t="s">
        <v>974</v>
      </c>
      <c r="K23" s="1036" t="s">
        <v>843</v>
      </c>
      <c r="L23" s="1036" t="s">
        <v>879</v>
      </c>
      <c r="M23" s="1128">
        <v>460</v>
      </c>
      <c r="N23" s="1036" t="s">
        <v>974</v>
      </c>
      <c r="O23" s="1036" t="s">
        <v>843</v>
      </c>
      <c r="P23" s="1036" t="s">
        <v>843</v>
      </c>
      <c r="Q23" s="1036" t="s">
        <v>843</v>
      </c>
      <c r="R23" s="1036" t="s">
        <v>843</v>
      </c>
      <c r="S23" s="1024"/>
      <c r="T23" s="62"/>
    </row>
    <row r="24" spans="1:20" s="42" customFormat="1" ht="34.5" customHeight="1">
      <c r="A24" s="1483" t="s">
        <v>103</v>
      </c>
      <c r="B24" s="1036" t="s">
        <v>1245</v>
      </c>
      <c r="C24" s="1036" t="s">
        <v>974</v>
      </c>
      <c r="D24" s="1036" t="s">
        <v>974</v>
      </c>
      <c r="E24" s="1036" t="s">
        <v>974</v>
      </c>
      <c r="F24" s="1036" t="s">
        <v>974</v>
      </c>
      <c r="G24" s="1036"/>
      <c r="H24" s="1036" t="s">
        <v>843</v>
      </c>
      <c r="I24" s="1036" t="s">
        <v>843</v>
      </c>
      <c r="J24" s="1036" t="s">
        <v>974</v>
      </c>
      <c r="K24" s="1036" t="s">
        <v>843</v>
      </c>
      <c r="L24" s="1036" t="s">
        <v>879</v>
      </c>
      <c r="M24" s="1128">
        <v>480</v>
      </c>
      <c r="N24" s="1036" t="s">
        <v>843</v>
      </c>
      <c r="O24" s="1036" t="s">
        <v>843</v>
      </c>
      <c r="P24" s="1036" t="s">
        <v>974</v>
      </c>
      <c r="Q24" s="1036" t="s">
        <v>974</v>
      </c>
      <c r="R24" s="1036" t="s">
        <v>974</v>
      </c>
      <c r="S24" s="1024"/>
      <c r="T24" s="62"/>
    </row>
    <row r="25" spans="1:20" s="42" customFormat="1" ht="34.5" customHeight="1">
      <c r="A25" s="1483" t="s">
        <v>103</v>
      </c>
      <c r="B25" s="1036" t="s">
        <v>982</v>
      </c>
      <c r="C25" s="1036" t="s">
        <v>974</v>
      </c>
      <c r="D25" s="1036" t="s">
        <v>974</v>
      </c>
      <c r="E25" s="1036" t="s">
        <v>974</v>
      </c>
      <c r="F25" s="1036" t="s">
        <v>974</v>
      </c>
      <c r="G25" s="1036"/>
      <c r="H25" s="1036" t="s">
        <v>843</v>
      </c>
      <c r="I25" s="1036" t="s">
        <v>843</v>
      </c>
      <c r="J25" s="1036" t="s">
        <v>974</v>
      </c>
      <c r="K25" s="1036" t="s">
        <v>843</v>
      </c>
      <c r="L25" s="1036" t="s">
        <v>879</v>
      </c>
      <c r="M25" s="1128">
        <v>490</v>
      </c>
      <c r="N25" s="1036" t="s">
        <v>843</v>
      </c>
      <c r="O25" s="1036" t="s">
        <v>843</v>
      </c>
      <c r="P25" s="1036" t="s">
        <v>843</v>
      </c>
      <c r="Q25" s="1036" t="s">
        <v>843</v>
      </c>
      <c r="R25" s="1036" t="s">
        <v>974</v>
      </c>
      <c r="S25" s="1024"/>
      <c r="T25" s="62"/>
    </row>
    <row r="26" spans="1:20" s="42" customFormat="1" ht="34.5" customHeight="1">
      <c r="A26" s="1483" t="s">
        <v>103</v>
      </c>
      <c r="B26" s="1036" t="s">
        <v>1246</v>
      </c>
      <c r="C26" s="1036" t="s">
        <v>974</v>
      </c>
      <c r="D26" s="1036" t="s">
        <v>974</v>
      </c>
      <c r="E26" s="1036" t="s">
        <v>974</v>
      </c>
      <c r="F26" s="1036" t="s">
        <v>974</v>
      </c>
      <c r="G26" s="1036"/>
      <c r="H26" s="1036" t="s">
        <v>843</v>
      </c>
      <c r="I26" s="1036" t="s">
        <v>843</v>
      </c>
      <c r="J26" s="1036" t="s">
        <v>974</v>
      </c>
      <c r="K26" s="1036" t="s">
        <v>843</v>
      </c>
      <c r="L26" s="1036" t="s">
        <v>879</v>
      </c>
      <c r="M26" s="1128">
        <v>566</v>
      </c>
      <c r="N26" s="1036" t="s">
        <v>974</v>
      </c>
      <c r="O26" s="1036" t="s">
        <v>843</v>
      </c>
      <c r="P26" s="1036" t="s">
        <v>843</v>
      </c>
      <c r="Q26" s="1036" t="s">
        <v>843</v>
      </c>
      <c r="R26" s="1036" t="s">
        <v>843</v>
      </c>
      <c r="S26" s="1024"/>
      <c r="T26" s="62"/>
    </row>
    <row r="27" spans="1:20" s="42" customFormat="1" ht="34.5" customHeight="1">
      <c r="A27" s="1483" t="s">
        <v>103</v>
      </c>
      <c r="B27" s="1036" t="s">
        <v>1078</v>
      </c>
      <c r="C27" s="1036" t="s">
        <v>974</v>
      </c>
      <c r="D27" s="1036" t="s">
        <v>974</v>
      </c>
      <c r="E27" s="1036" t="s">
        <v>974</v>
      </c>
      <c r="F27" s="1036" t="s">
        <v>974</v>
      </c>
      <c r="G27" s="1036"/>
      <c r="H27" s="1036" t="s">
        <v>843</v>
      </c>
      <c r="I27" s="1036" t="s">
        <v>843</v>
      </c>
      <c r="J27" s="1036" t="s">
        <v>974</v>
      </c>
      <c r="K27" s="1036" t="s">
        <v>843</v>
      </c>
      <c r="L27" s="1036" t="s">
        <v>879</v>
      </c>
      <c r="M27" s="1128">
        <v>250</v>
      </c>
      <c r="N27" s="1036" t="s">
        <v>843</v>
      </c>
      <c r="O27" s="1036" t="s">
        <v>843</v>
      </c>
      <c r="P27" s="1036" t="s">
        <v>974</v>
      </c>
      <c r="Q27" s="1036" t="s">
        <v>974</v>
      </c>
      <c r="R27" s="1036" t="s">
        <v>974</v>
      </c>
      <c r="S27" s="1024"/>
      <c r="T27" s="62"/>
    </row>
    <row r="28" spans="1:20" s="42" customFormat="1" ht="34.5" customHeight="1">
      <c r="A28" s="1483" t="s">
        <v>103</v>
      </c>
      <c r="B28" s="1036" t="s">
        <v>1247</v>
      </c>
      <c r="C28" s="1036" t="s">
        <v>974</v>
      </c>
      <c r="D28" s="1036" t="s">
        <v>974</v>
      </c>
      <c r="E28" s="1036" t="s">
        <v>974</v>
      </c>
      <c r="F28" s="1036" t="s">
        <v>974</v>
      </c>
      <c r="G28" s="1036"/>
      <c r="H28" s="1036" t="s">
        <v>843</v>
      </c>
      <c r="I28" s="1036" t="s">
        <v>843</v>
      </c>
      <c r="J28" s="1036" t="s">
        <v>974</v>
      </c>
      <c r="K28" s="1036" t="s">
        <v>843</v>
      </c>
      <c r="L28" s="1036" t="s">
        <v>879</v>
      </c>
      <c r="M28" s="1128">
        <v>500</v>
      </c>
      <c r="N28" s="1036" t="s">
        <v>843</v>
      </c>
      <c r="O28" s="1036" t="s">
        <v>843</v>
      </c>
      <c r="P28" s="1036" t="s">
        <v>843</v>
      </c>
      <c r="Q28" s="1036" t="s">
        <v>974</v>
      </c>
      <c r="R28" s="1036" t="s">
        <v>974</v>
      </c>
      <c r="S28" s="1024"/>
      <c r="T28" s="62"/>
    </row>
    <row r="29" spans="1:20" s="42" customFormat="1" ht="34.5" customHeight="1">
      <c r="A29" s="1483" t="s">
        <v>103</v>
      </c>
      <c r="B29" s="1036" t="s">
        <v>983</v>
      </c>
      <c r="C29" s="1036" t="s">
        <v>974</v>
      </c>
      <c r="D29" s="1036" t="s">
        <v>974</v>
      </c>
      <c r="E29" s="1036" t="s">
        <v>974</v>
      </c>
      <c r="F29" s="1036" t="s">
        <v>974</v>
      </c>
      <c r="G29" s="1036"/>
      <c r="H29" s="1036" t="s">
        <v>843</v>
      </c>
      <c r="I29" s="1036" t="s">
        <v>843</v>
      </c>
      <c r="J29" s="1036" t="s">
        <v>843</v>
      </c>
      <c r="K29" s="1036" t="s">
        <v>843</v>
      </c>
      <c r="L29" s="1036" t="s">
        <v>879</v>
      </c>
      <c r="M29" s="1128">
        <v>350</v>
      </c>
      <c r="N29" s="1036" t="s">
        <v>843</v>
      </c>
      <c r="O29" s="1036" t="s">
        <v>974</v>
      </c>
      <c r="P29" s="1036" t="s">
        <v>843</v>
      </c>
      <c r="Q29" s="1036" t="s">
        <v>974</v>
      </c>
      <c r="R29" s="1036" t="s">
        <v>843</v>
      </c>
      <c r="S29" s="1024"/>
      <c r="T29" s="62"/>
    </row>
    <row r="30" spans="1:20" s="42" customFormat="1" ht="34.5" customHeight="1">
      <c r="A30" s="1483" t="s">
        <v>103</v>
      </c>
      <c r="B30" s="1036" t="s">
        <v>984</v>
      </c>
      <c r="C30" s="1036" t="s">
        <v>974</v>
      </c>
      <c r="D30" s="1036" t="s">
        <v>974</v>
      </c>
      <c r="E30" s="1036" t="s">
        <v>974</v>
      </c>
      <c r="F30" s="1036" t="s">
        <v>974</v>
      </c>
      <c r="G30" s="1036"/>
      <c r="H30" s="1036" t="s">
        <v>843</v>
      </c>
      <c r="I30" s="1036" t="s">
        <v>974</v>
      </c>
      <c r="J30" s="1036" t="s">
        <v>974</v>
      </c>
      <c r="K30" s="1036" t="s">
        <v>843</v>
      </c>
      <c r="L30" s="1036"/>
      <c r="M30" s="1128">
        <v>240</v>
      </c>
      <c r="N30" s="1036" t="s">
        <v>974</v>
      </c>
      <c r="O30" s="1036" t="s">
        <v>843</v>
      </c>
      <c r="P30" s="1036" t="s">
        <v>843</v>
      </c>
      <c r="Q30" s="1036" t="s">
        <v>974</v>
      </c>
      <c r="R30" s="1036" t="s">
        <v>843</v>
      </c>
      <c r="S30" s="1024"/>
      <c r="T30" s="62"/>
    </row>
    <row r="31" spans="1:20" s="42" customFormat="1" ht="34.5" customHeight="1">
      <c r="A31" s="1483" t="s">
        <v>103</v>
      </c>
      <c r="B31" s="1036" t="s">
        <v>1248</v>
      </c>
      <c r="C31" s="1036" t="s">
        <v>974</v>
      </c>
      <c r="D31" s="1036" t="s">
        <v>974</v>
      </c>
      <c r="E31" s="1036" t="s">
        <v>974</v>
      </c>
      <c r="F31" s="1036" t="s">
        <v>974</v>
      </c>
      <c r="G31" s="1036"/>
      <c r="H31" s="1036" t="s">
        <v>843</v>
      </c>
      <c r="I31" s="1036" t="s">
        <v>843</v>
      </c>
      <c r="J31" s="1036" t="s">
        <v>843</v>
      </c>
      <c r="K31" s="1036" t="s">
        <v>843</v>
      </c>
      <c r="L31" s="1036"/>
      <c r="M31" s="1128">
        <v>300</v>
      </c>
      <c r="N31" s="1036" t="s">
        <v>843</v>
      </c>
      <c r="O31" s="1036" t="s">
        <v>843</v>
      </c>
      <c r="P31" s="1036" t="s">
        <v>843</v>
      </c>
      <c r="Q31" s="1036" t="s">
        <v>843</v>
      </c>
      <c r="R31" s="1036" t="s">
        <v>974</v>
      </c>
      <c r="S31" s="1024"/>
      <c r="T31" s="62"/>
    </row>
    <row r="32" spans="1:20" s="42" customFormat="1" ht="34.5" customHeight="1">
      <c r="A32" s="1483" t="s">
        <v>103</v>
      </c>
      <c r="B32" s="1036" t="s">
        <v>1249</v>
      </c>
      <c r="C32" s="1036" t="s">
        <v>974</v>
      </c>
      <c r="D32" s="1036" t="s">
        <v>974</v>
      </c>
      <c r="E32" s="1036" t="s">
        <v>974</v>
      </c>
      <c r="F32" s="1036" t="s">
        <v>974</v>
      </c>
      <c r="G32" s="1036"/>
      <c r="H32" s="1036" t="s">
        <v>843</v>
      </c>
      <c r="I32" s="1036" t="s">
        <v>974</v>
      </c>
      <c r="J32" s="1036" t="s">
        <v>843</v>
      </c>
      <c r="K32" s="1036" t="s">
        <v>843</v>
      </c>
      <c r="L32" s="1036"/>
      <c r="M32" s="1128">
        <v>210</v>
      </c>
      <c r="N32" s="1036" t="s">
        <v>974</v>
      </c>
      <c r="O32" s="1036" t="s">
        <v>974</v>
      </c>
      <c r="P32" s="1036" t="s">
        <v>843</v>
      </c>
      <c r="Q32" s="1036" t="s">
        <v>974</v>
      </c>
      <c r="R32" s="1036" t="s">
        <v>843</v>
      </c>
      <c r="S32" s="1024"/>
      <c r="T32" s="62"/>
    </row>
    <row r="33" spans="1:20" s="42" customFormat="1" ht="34.5" customHeight="1">
      <c r="A33" s="1483" t="s">
        <v>103</v>
      </c>
      <c r="B33" s="1036" t="s">
        <v>1250</v>
      </c>
      <c r="C33" s="1036" t="s">
        <v>974</v>
      </c>
      <c r="D33" s="1036" t="s">
        <v>974</v>
      </c>
      <c r="E33" s="1036" t="s">
        <v>974</v>
      </c>
      <c r="F33" s="1036" t="s">
        <v>974</v>
      </c>
      <c r="G33" s="1036"/>
      <c r="H33" s="1036" t="s">
        <v>843</v>
      </c>
      <c r="I33" s="1036" t="s">
        <v>974</v>
      </c>
      <c r="J33" s="1036" t="s">
        <v>843</v>
      </c>
      <c r="K33" s="1036" t="s">
        <v>974</v>
      </c>
      <c r="L33" s="1036"/>
      <c r="M33" s="1128">
        <v>350</v>
      </c>
      <c r="N33" s="1036" t="s">
        <v>843</v>
      </c>
      <c r="O33" s="1036" t="s">
        <v>843</v>
      </c>
      <c r="P33" s="1036" t="s">
        <v>974</v>
      </c>
      <c r="Q33" s="1036" t="s">
        <v>843</v>
      </c>
      <c r="R33" s="1036" t="s">
        <v>843</v>
      </c>
      <c r="S33" s="1024"/>
      <c r="T33" s="62"/>
    </row>
    <row r="34" spans="1:20" s="42" customFormat="1" ht="34.5" customHeight="1">
      <c r="A34" s="1483" t="s">
        <v>103</v>
      </c>
      <c r="B34" s="1036" t="s">
        <v>1251</v>
      </c>
      <c r="C34" s="1036" t="s">
        <v>974</v>
      </c>
      <c r="D34" s="1036" t="s">
        <v>974</v>
      </c>
      <c r="E34" s="1036" t="s">
        <v>974</v>
      </c>
      <c r="F34" s="1036" t="s">
        <v>974</v>
      </c>
      <c r="G34" s="1036"/>
      <c r="H34" s="1036" t="s">
        <v>843</v>
      </c>
      <c r="I34" s="1036" t="s">
        <v>843</v>
      </c>
      <c r="J34" s="1036" t="s">
        <v>843</v>
      </c>
      <c r="K34" s="1036" t="s">
        <v>974</v>
      </c>
      <c r="L34" s="1036" t="s">
        <v>879</v>
      </c>
      <c r="M34" s="1128">
        <v>1790</v>
      </c>
      <c r="N34" s="1036" t="s">
        <v>974</v>
      </c>
      <c r="O34" s="1036" t="s">
        <v>843</v>
      </c>
      <c r="P34" s="1036" t="s">
        <v>843</v>
      </c>
      <c r="Q34" s="1036" t="s">
        <v>843</v>
      </c>
      <c r="R34" s="1036" t="s">
        <v>843</v>
      </c>
      <c r="S34" s="1024" t="s">
        <v>880</v>
      </c>
      <c r="T34" s="62"/>
    </row>
    <row r="35" spans="1:20" s="42" customFormat="1" ht="34.5" customHeight="1">
      <c r="A35" s="1483" t="s">
        <v>103</v>
      </c>
      <c r="B35" s="1036" t="s">
        <v>1252</v>
      </c>
      <c r="C35" s="1036" t="s">
        <v>974</v>
      </c>
      <c r="D35" s="1036" t="s">
        <v>974</v>
      </c>
      <c r="E35" s="1036" t="s">
        <v>974</v>
      </c>
      <c r="F35" s="1036" t="s">
        <v>974</v>
      </c>
      <c r="G35" s="1036"/>
      <c r="H35" s="1036" t="s">
        <v>843</v>
      </c>
      <c r="I35" s="1036" t="s">
        <v>974</v>
      </c>
      <c r="J35" s="1036" t="s">
        <v>843</v>
      </c>
      <c r="K35" s="1036" t="s">
        <v>843</v>
      </c>
      <c r="L35" s="1036"/>
      <c r="M35" s="1128">
        <v>470</v>
      </c>
      <c r="N35" s="1036" t="s">
        <v>843</v>
      </c>
      <c r="O35" s="1036" t="s">
        <v>843</v>
      </c>
      <c r="P35" s="1036" t="s">
        <v>843</v>
      </c>
      <c r="Q35" s="1036" t="s">
        <v>843</v>
      </c>
      <c r="R35" s="1036" t="s">
        <v>843</v>
      </c>
      <c r="S35" s="1024"/>
      <c r="T35" s="62"/>
    </row>
    <row r="36" spans="1:20" s="42" customFormat="1" ht="34.5" customHeight="1">
      <c r="A36" s="1483" t="s">
        <v>103</v>
      </c>
      <c r="B36" s="1036" t="s">
        <v>1253</v>
      </c>
      <c r="C36" s="1036" t="s">
        <v>974</v>
      </c>
      <c r="D36" s="1036" t="s">
        <v>974</v>
      </c>
      <c r="E36" s="1036" t="s">
        <v>974</v>
      </c>
      <c r="F36" s="1036" t="s">
        <v>974</v>
      </c>
      <c r="G36" s="1036"/>
      <c r="H36" s="1036" t="s">
        <v>843</v>
      </c>
      <c r="I36" s="1036" t="s">
        <v>843</v>
      </c>
      <c r="J36" s="1036" t="s">
        <v>843</v>
      </c>
      <c r="K36" s="1036" t="s">
        <v>843</v>
      </c>
      <c r="L36" s="1036" t="s">
        <v>879</v>
      </c>
      <c r="M36" s="1128">
        <v>450</v>
      </c>
      <c r="N36" s="1036" t="s">
        <v>843</v>
      </c>
      <c r="O36" s="1036" t="s">
        <v>843</v>
      </c>
      <c r="P36" s="1036" t="s">
        <v>843</v>
      </c>
      <c r="Q36" s="1036" t="s">
        <v>843</v>
      </c>
      <c r="R36" s="1036" t="s">
        <v>843</v>
      </c>
      <c r="S36" s="1024"/>
      <c r="T36" s="62"/>
    </row>
    <row r="37" spans="1:20" s="42" customFormat="1" ht="34.5" customHeight="1">
      <c r="A37" s="1483" t="s">
        <v>103</v>
      </c>
      <c r="B37" s="1036" t="s">
        <v>1254</v>
      </c>
      <c r="C37" s="1036" t="s">
        <v>974</v>
      </c>
      <c r="D37" s="1036" t="s">
        <v>974</v>
      </c>
      <c r="E37" s="1036" t="s">
        <v>974</v>
      </c>
      <c r="F37" s="1036" t="s">
        <v>974</v>
      </c>
      <c r="G37" s="1036"/>
      <c r="H37" s="1036" t="s">
        <v>843</v>
      </c>
      <c r="I37" s="1036" t="s">
        <v>843</v>
      </c>
      <c r="J37" s="1036" t="s">
        <v>843</v>
      </c>
      <c r="K37" s="1036" t="s">
        <v>843</v>
      </c>
      <c r="L37" s="1036" t="s">
        <v>879</v>
      </c>
      <c r="M37" s="1128">
        <v>490</v>
      </c>
      <c r="N37" s="1036" t="s">
        <v>974</v>
      </c>
      <c r="O37" s="1036" t="s">
        <v>843</v>
      </c>
      <c r="P37" s="1036" t="s">
        <v>843</v>
      </c>
      <c r="Q37" s="1036" t="s">
        <v>843</v>
      </c>
      <c r="R37" s="1036" t="s">
        <v>843</v>
      </c>
      <c r="S37" s="1024"/>
      <c r="T37" s="62"/>
    </row>
    <row r="38" spans="1:20" s="42" customFormat="1" ht="34.5" customHeight="1">
      <c r="A38" s="1483" t="s">
        <v>103</v>
      </c>
      <c r="B38" s="1036" t="s">
        <v>1255</v>
      </c>
      <c r="C38" s="1036" t="s">
        <v>974</v>
      </c>
      <c r="D38" s="1036" t="s">
        <v>974</v>
      </c>
      <c r="E38" s="1036" t="s">
        <v>974</v>
      </c>
      <c r="F38" s="1036" t="s">
        <v>974</v>
      </c>
      <c r="G38" s="1036"/>
      <c r="H38" s="1036" t="s">
        <v>843</v>
      </c>
      <c r="I38" s="1036" t="s">
        <v>843</v>
      </c>
      <c r="J38" s="1036" t="s">
        <v>974</v>
      </c>
      <c r="K38" s="1036" t="s">
        <v>843</v>
      </c>
      <c r="L38" s="1036" t="s">
        <v>879</v>
      </c>
      <c r="M38" s="1128">
        <v>180</v>
      </c>
      <c r="N38" s="1036" t="s">
        <v>974</v>
      </c>
      <c r="O38" s="1036" t="s">
        <v>843</v>
      </c>
      <c r="P38" s="1036" t="s">
        <v>843</v>
      </c>
      <c r="Q38" s="1036" t="s">
        <v>974</v>
      </c>
      <c r="R38" s="1036" t="s">
        <v>974</v>
      </c>
      <c r="S38" s="1024"/>
      <c r="T38" s="62"/>
    </row>
    <row r="39" spans="1:20" s="42" customFormat="1" ht="34.5" customHeight="1">
      <c r="A39" s="1483" t="s">
        <v>103</v>
      </c>
      <c r="B39" s="1036" t="s">
        <v>1256</v>
      </c>
      <c r="C39" s="1036" t="s">
        <v>974</v>
      </c>
      <c r="D39" s="1036" t="s">
        <v>974</v>
      </c>
      <c r="E39" s="1036" t="s">
        <v>974</v>
      </c>
      <c r="F39" s="1036" t="s">
        <v>974</v>
      </c>
      <c r="G39" s="1036"/>
      <c r="H39" s="1036" t="s">
        <v>843</v>
      </c>
      <c r="I39" s="1036" t="s">
        <v>843</v>
      </c>
      <c r="J39" s="1036" t="s">
        <v>843</v>
      </c>
      <c r="K39" s="1036" t="s">
        <v>843</v>
      </c>
      <c r="L39" s="1036" t="s">
        <v>879</v>
      </c>
      <c r="M39" s="1128">
        <v>190</v>
      </c>
      <c r="N39" s="1036" t="s">
        <v>843</v>
      </c>
      <c r="O39" s="1036" t="s">
        <v>843</v>
      </c>
      <c r="P39" s="1036" t="s">
        <v>843</v>
      </c>
      <c r="Q39" s="1036" t="s">
        <v>843</v>
      </c>
      <c r="R39" s="1036" t="s">
        <v>843</v>
      </c>
      <c r="S39" s="1024"/>
      <c r="T39" s="62"/>
    </row>
    <row r="40" spans="1:20" s="42" customFormat="1" ht="34.5" customHeight="1">
      <c r="A40" s="1483" t="s">
        <v>103</v>
      </c>
      <c r="B40" s="1036" t="s">
        <v>1257</v>
      </c>
      <c r="C40" s="1036" t="s">
        <v>974</v>
      </c>
      <c r="D40" s="1036" t="s">
        <v>974</v>
      </c>
      <c r="E40" s="1036" t="s">
        <v>974</v>
      </c>
      <c r="F40" s="1036" t="s">
        <v>974</v>
      </c>
      <c r="G40" s="1036"/>
      <c r="H40" s="1036" t="s">
        <v>843</v>
      </c>
      <c r="I40" s="1036" t="s">
        <v>843</v>
      </c>
      <c r="J40" s="1036" t="s">
        <v>843</v>
      </c>
      <c r="K40" s="1036" t="s">
        <v>974</v>
      </c>
      <c r="L40" s="1036" t="s">
        <v>879</v>
      </c>
      <c r="M40" s="1128">
        <v>230</v>
      </c>
      <c r="N40" s="1036" t="s">
        <v>974</v>
      </c>
      <c r="O40" s="1036" t="s">
        <v>843</v>
      </c>
      <c r="P40" s="1036" t="s">
        <v>843</v>
      </c>
      <c r="Q40" s="1036" t="s">
        <v>974</v>
      </c>
      <c r="R40" s="1036" t="s">
        <v>843</v>
      </c>
      <c r="S40" s="1024"/>
      <c r="T40" s="62"/>
    </row>
    <row r="41" spans="1:20" s="42" customFormat="1" ht="34.5" customHeight="1">
      <c r="A41" s="1483" t="s">
        <v>103</v>
      </c>
      <c r="B41" s="1036" t="s">
        <v>1258</v>
      </c>
      <c r="C41" s="1036" t="s">
        <v>974</v>
      </c>
      <c r="D41" s="1036" t="s">
        <v>974</v>
      </c>
      <c r="E41" s="1036" t="s">
        <v>974</v>
      </c>
      <c r="F41" s="1036" t="s">
        <v>974</v>
      </c>
      <c r="G41" s="1036"/>
      <c r="H41" s="1036" t="s">
        <v>843</v>
      </c>
      <c r="I41" s="1036" t="s">
        <v>843</v>
      </c>
      <c r="J41" s="1036" t="s">
        <v>843</v>
      </c>
      <c r="K41" s="1036" t="s">
        <v>843</v>
      </c>
      <c r="L41" s="1036" t="s">
        <v>879</v>
      </c>
      <c r="M41" s="1128">
        <v>230</v>
      </c>
      <c r="N41" s="1036" t="s">
        <v>974</v>
      </c>
      <c r="O41" s="1036" t="s">
        <v>843</v>
      </c>
      <c r="P41" s="1036" t="s">
        <v>843</v>
      </c>
      <c r="Q41" s="1036" t="s">
        <v>843</v>
      </c>
      <c r="R41" s="1036" t="s">
        <v>843</v>
      </c>
      <c r="S41" s="1024" t="s">
        <v>1230</v>
      </c>
      <c r="T41" s="62"/>
    </row>
    <row r="42" spans="1:20" s="42" customFormat="1" ht="34.5" customHeight="1">
      <c r="A42" s="1483" t="s">
        <v>103</v>
      </c>
      <c r="B42" s="1036" t="s">
        <v>1259</v>
      </c>
      <c r="C42" s="1036" t="s">
        <v>974</v>
      </c>
      <c r="D42" s="1036" t="s">
        <v>974</v>
      </c>
      <c r="E42" s="1036" t="s">
        <v>974</v>
      </c>
      <c r="F42" s="1036" t="s">
        <v>974</v>
      </c>
      <c r="G42" s="1036"/>
      <c r="H42" s="1036" t="s">
        <v>843</v>
      </c>
      <c r="I42" s="1036" t="s">
        <v>843</v>
      </c>
      <c r="J42" s="1036" t="s">
        <v>843</v>
      </c>
      <c r="K42" s="1036" t="s">
        <v>843</v>
      </c>
      <c r="L42" s="1036" t="s">
        <v>879</v>
      </c>
      <c r="M42" s="1128">
        <v>250</v>
      </c>
      <c r="N42" s="1036" t="s">
        <v>843</v>
      </c>
      <c r="O42" s="1036" t="s">
        <v>843</v>
      </c>
      <c r="P42" s="1036" t="s">
        <v>843</v>
      </c>
      <c r="Q42" s="1036" t="s">
        <v>974</v>
      </c>
      <c r="R42" s="1036" t="s">
        <v>843</v>
      </c>
      <c r="S42" s="1024"/>
      <c r="T42" s="62"/>
    </row>
    <row r="43" spans="1:20" s="42" customFormat="1" ht="34.5" customHeight="1">
      <c r="A43" s="1483" t="s">
        <v>103</v>
      </c>
      <c r="B43" s="1036" t="s">
        <v>985</v>
      </c>
      <c r="C43" s="1036" t="s">
        <v>974</v>
      </c>
      <c r="D43" s="1036" t="s">
        <v>974</v>
      </c>
      <c r="E43" s="1036" t="s">
        <v>974</v>
      </c>
      <c r="F43" s="1036" t="s">
        <v>974</v>
      </c>
      <c r="G43" s="1036"/>
      <c r="H43" s="1036" t="s">
        <v>843</v>
      </c>
      <c r="I43" s="1036" t="s">
        <v>843</v>
      </c>
      <c r="J43" s="1036" t="s">
        <v>843</v>
      </c>
      <c r="K43" s="1036" t="s">
        <v>843</v>
      </c>
      <c r="L43" s="1036" t="s">
        <v>879</v>
      </c>
      <c r="M43" s="1128">
        <v>680</v>
      </c>
      <c r="N43" s="1036" t="s">
        <v>974</v>
      </c>
      <c r="O43" s="1036" t="s">
        <v>843</v>
      </c>
      <c r="P43" s="1036" t="s">
        <v>843</v>
      </c>
      <c r="Q43" s="1036" t="s">
        <v>843</v>
      </c>
      <c r="R43" s="1036" t="s">
        <v>843</v>
      </c>
      <c r="S43" s="1024" t="s">
        <v>1231</v>
      </c>
      <c r="T43" s="62"/>
    </row>
    <row r="44" spans="1:20" s="42" customFormat="1" ht="34.5" customHeight="1">
      <c r="A44" s="1483" t="s">
        <v>103</v>
      </c>
      <c r="B44" s="1036" t="s">
        <v>1260</v>
      </c>
      <c r="C44" s="1036" t="s">
        <v>974</v>
      </c>
      <c r="D44" s="1036" t="s">
        <v>974</v>
      </c>
      <c r="E44" s="1036" t="s">
        <v>974</v>
      </c>
      <c r="F44" s="1036" t="s">
        <v>974</v>
      </c>
      <c r="G44" s="1036"/>
      <c r="H44" s="1036" t="s">
        <v>843</v>
      </c>
      <c r="I44" s="1036" t="s">
        <v>843</v>
      </c>
      <c r="J44" s="1036" t="s">
        <v>843</v>
      </c>
      <c r="K44" s="1036" t="s">
        <v>843</v>
      </c>
      <c r="L44" s="1036" t="s">
        <v>879</v>
      </c>
      <c r="M44" s="1128">
        <v>260</v>
      </c>
      <c r="N44" s="1036" t="s">
        <v>843</v>
      </c>
      <c r="O44" s="1036" t="s">
        <v>843</v>
      </c>
      <c r="P44" s="1036" t="s">
        <v>974</v>
      </c>
      <c r="Q44" s="1036" t="s">
        <v>843</v>
      </c>
      <c r="R44" s="1036" t="s">
        <v>843</v>
      </c>
      <c r="S44" s="1024"/>
      <c r="T44" s="62"/>
    </row>
    <row r="45" spans="1:20" s="42" customFormat="1" ht="34.5" customHeight="1">
      <c r="A45" s="1483" t="s">
        <v>103</v>
      </c>
      <c r="B45" s="1036" t="s">
        <v>1261</v>
      </c>
      <c r="C45" s="1036" t="s">
        <v>974</v>
      </c>
      <c r="D45" s="1036" t="s">
        <v>974</v>
      </c>
      <c r="E45" s="1036" t="s">
        <v>974</v>
      </c>
      <c r="F45" s="1036" t="s">
        <v>974</v>
      </c>
      <c r="G45" s="1036"/>
      <c r="H45" s="1036" t="s">
        <v>843</v>
      </c>
      <c r="I45" s="1036" t="s">
        <v>843</v>
      </c>
      <c r="J45" s="1036" t="s">
        <v>843</v>
      </c>
      <c r="K45" s="1036" t="s">
        <v>843</v>
      </c>
      <c r="L45" s="1036" t="s">
        <v>879</v>
      </c>
      <c r="M45" s="1128">
        <v>480</v>
      </c>
      <c r="N45" s="1036" t="s">
        <v>843</v>
      </c>
      <c r="O45" s="1036" t="s">
        <v>843</v>
      </c>
      <c r="P45" s="1036" t="s">
        <v>843</v>
      </c>
      <c r="Q45" s="1036" t="s">
        <v>843</v>
      </c>
      <c r="R45" s="1036" t="s">
        <v>843</v>
      </c>
      <c r="S45" s="1024"/>
      <c r="T45" s="62"/>
    </row>
    <row r="46" spans="1:20" s="42" customFormat="1" ht="34.5" customHeight="1">
      <c r="A46" s="1483" t="s">
        <v>100</v>
      </c>
      <c r="B46" s="1036" t="s">
        <v>1011</v>
      </c>
      <c r="C46" s="1036" t="s">
        <v>974</v>
      </c>
      <c r="D46" s="1036" t="s">
        <v>974</v>
      </c>
      <c r="E46" s="1036" t="s">
        <v>974</v>
      </c>
      <c r="F46" s="1036" t="s">
        <v>974</v>
      </c>
      <c r="G46" s="1036"/>
      <c r="H46" s="1036" t="s">
        <v>974</v>
      </c>
      <c r="I46" s="1036" t="s">
        <v>843</v>
      </c>
      <c r="J46" s="1036" t="s">
        <v>843</v>
      </c>
      <c r="K46" s="1036" t="s">
        <v>843</v>
      </c>
      <c r="L46" s="1313"/>
      <c r="M46" s="1128">
        <v>416</v>
      </c>
      <c r="N46" s="1036" t="s">
        <v>974</v>
      </c>
      <c r="O46" s="1036" t="s">
        <v>974</v>
      </c>
      <c r="P46" s="1036" t="s">
        <v>843</v>
      </c>
      <c r="Q46" s="1036" t="s">
        <v>974</v>
      </c>
      <c r="R46" s="1036" t="s">
        <v>843</v>
      </c>
      <c r="S46" s="1024"/>
      <c r="T46" s="62"/>
    </row>
    <row r="47" spans="1:20" s="42" customFormat="1" ht="34.5" customHeight="1">
      <c r="A47" s="1483" t="s">
        <v>100</v>
      </c>
      <c r="B47" s="1036" t="s">
        <v>1012</v>
      </c>
      <c r="C47" s="1036" t="s">
        <v>974</v>
      </c>
      <c r="D47" s="1036" t="s">
        <v>974</v>
      </c>
      <c r="E47" s="1036" t="s">
        <v>974</v>
      </c>
      <c r="F47" s="1036" t="s">
        <v>974</v>
      </c>
      <c r="G47" s="1036"/>
      <c r="H47" s="1036" t="s">
        <v>974</v>
      </c>
      <c r="I47" s="1036" t="s">
        <v>843</v>
      </c>
      <c r="J47" s="1036" t="s">
        <v>843</v>
      </c>
      <c r="K47" s="1036" t="s">
        <v>843</v>
      </c>
      <c r="L47" s="1313"/>
      <c r="M47" s="1128">
        <v>72</v>
      </c>
      <c r="N47" s="1036" t="s">
        <v>974</v>
      </c>
      <c r="O47" s="1036" t="s">
        <v>974</v>
      </c>
      <c r="P47" s="1036" t="s">
        <v>974</v>
      </c>
      <c r="Q47" s="1036" t="s">
        <v>843</v>
      </c>
      <c r="R47" s="1036" t="s">
        <v>843</v>
      </c>
      <c r="S47" s="1024"/>
      <c r="T47" s="62"/>
    </row>
    <row r="48" spans="1:20" s="42" customFormat="1" ht="34.5" customHeight="1">
      <c r="A48" s="1483" t="s">
        <v>100</v>
      </c>
      <c r="B48" s="1036" t="s">
        <v>1013</v>
      </c>
      <c r="C48" s="1036" t="s">
        <v>974</v>
      </c>
      <c r="D48" s="1036" t="s">
        <v>974</v>
      </c>
      <c r="E48" s="1036" t="s">
        <v>974</v>
      </c>
      <c r="F48" s="1036" t="s">
        <v>974</v>
      </c>
      <c r="G48" s="1036"/>
      <c r="H48" s="1036" t="s">
        <v>974</v>
      </c>
      <c r="I48" s="1036" t="s">
        <v>974</v>
      </c>
      <c r="J48" s="1036" t="s">
        <v>843</v>
      </c>
      <c r="K48" s="1036" t="s">
        <v>843</v>
      </c>
      <c r="L48" s="1314" t="s">
        <v>1514</v>
      </c>
      <c r="M48" s="1128">
        <v>58</v>
      </c>
      <c r="N48" s="1036" t="s">
        <v>974</v>
      </c>
      <c r="O48" s="1036" t="s">
        <v>843</v>
      </c>
      <c r="P48" s="1036" t="s">
        <v>974</v>
      </c>
      <c r="Q48" s="1036" t="s">
        <v>843</v>
      </c>
      <c r="R48" s="1036" t="s">
        <v>843</v>
      </c>
      <c r="S48" s="1024"/>
      <c r="T48" s="62"/>
    </row>
    <row r="49" spans="1:20" s="42" customFormat="1" ht="34.5" customHeight="1">
      <c r="A49" s="1483" t="s">
        <v>100</v>
      </c>
      <c r="B49" s="1036" t="s">
        <v>1014</v>
      </c>
      <c r="C49" s="1036" t="s">
        <v>974</v>
      </c>
      <c r="D49" s="1036" t="s">
        <v>974</v>
      </c>
      <c r="E49" s="1036" t="s">
        <v>974</v>
      </c>
      <c r="F49" s="1036" t="s">
        <v>974</v>
      </c>
      <c r="G49" s="1036"/>
      <c r="H49" s="1036" t="s">
        <v>974</v>
      </c>
      <c r="I49" s="1036" t="s">
        <v>974</v>
      </c>
      <c r="J49" s="1036" t="s">
        <v>843</v>
      </c>
      <c r="K49" s="1036" t="s">
        <v>843</v>
      </c>
      <c r="L49" s="1314" t="s">
        <v>1514</v>
      </c>
      <c r="M49" s="1128">
        <v>113</v>
      </c>
      <c r="N49" s="1036" t="s">
        <v>974</v>
      </c>
      <c r="O49" s="1036" t="s">
        <v>974</v>
      </c>
      <c r="P49" s="1036" t="s">
        <v>974</v>
      </c>
      <c r="Q49" s="1036" t="s">
        <v>974</v>
      </c>
      <c r="R49" s="1036" t="s">
        <v>974</v>
      </c>
      <c r="S49" s="1024"/>
      <c r="T49" s="62"/>
    </row>
    <row r="50" spans="1:20" s="42" customFormat="1" ht="34.5" customHeight="1">
      <c r="A50" s="1483" t="s">
        <v>100</v>
      </c>
      <c r="B50" s="1036" t="s">
        <v>1015</v>
      </c>
      <c r="C50" s="1036" t="s">
        <v>974</v>
      </c>
      <c r="D50" s="1036" t="s">
        <v>974</v>
      </c>
      <c r="E50" s="1036" t="s">
        <v>974</v>
      </c>
      <c r="F50" s="1036" t="s">
        <v>974</v>
      </c>
      <c r="G50" s="1036"/>
      <c r="H50" s="1036" t="s">
        <v>974</v>
      </c>
      <c r="I50" s="1036" t="s">
        <v>843</v>
      </c>
      <c r="J50" s="1036" t="s">
        <v>843</v>
      </c>
      <c r="K50" s="1036" t="s">
        <v>843</v>
      </c>
      <c r="L50" s="1313"/>
      <c r="M50" s="1128">
        <v>83</v>
      </c>
      <c r="N50" s="1036" t="s">
        <v>843</v>
      </c>
      <c r="O50" s="1036" t="s">
        <v>843</v>
      </c>
      <c r="P50" s="1036" t="s">
        <v>974</v>
      </c>
      <c r="Q50" s="1036" t="s">
        <v>974</v>
      </c>
      <c r="R50" s="1036" t="s">
        <v>843</v>
      </c>
      <c r="S50" s="1024"/>
      <c r="T50" s="62"/>
    </row>
    <row r="51" spans="1:20" s="42" customFormat="1" ht="34.5" customHeight="1">
      <c r="A51" s="1483" t="s">
        <v>100</v>
      </c>
      <c r="B51" s="1036" t="s">
        <v>1016</v>
      </c>
      <c r="C51" s="1036" t="s">
        <v>974</v>
      </c>
      <c r="D51" s="1036" t="s">
        <v>974</v>
      </c>
      <c r="E51" s="1036" t="s">
        <v>974</v>
      </c>
      <c r="F51" s="1036" t="s">
        <v>974</v>
      </c>
      <c r="G51" s="1036"/>
      <c r="H51" s="1036" t="s">
        <v>974</v>
      </c>
      <c r="I51" s="1036" t="s">
        <v>843</v>
      </c>
      <c r="J51" s="1036" t="s">
        <v>843</v>
      </c>
      <c r="K51" s="1036" t="s">
        <v>843</v>
      </c>
      <c r="L51" s="1313"/>
      <c r="M51" s="1128">
        <v>149</v>
      </c>
      <c r="N51" s="1036" t="s">
        <v>843</v>
      </c>
      <c r="O51" s="1036" t="s">
        <v>974</v>
      </c>
      <c r="P51" s="1036" t="s">
        <v>843</v>
      </c>
      <c r="Q51" s="1036" t="s">
        <v>843</v>
      </c>
      <c r="R51" s="1036" t="s">
        <v>974</v>
      </c>
      <c r="S51" s="1024"/>
      <c r="T51" s="62"/>
    </row>
    <row r="52" spans="1:20" s="42" customFormat="1" ht="34.5" customHeight="1">
      <c r="A52" s="1483" t="s">
        <v>100</v>
      </c>
      <c r="B52" s="1036" t="s">
        <v>1017</v>
      </c>
      <c r="C52" s="1036" t="s">
        <v>974</v>
      </c>
      <c r="D52" s="1036" t="s">
        <v>974</v>
      </c>
      <c r="E52" s="1036" t="s">
        <v>974</v>
      </c>
      <c r="F52" s="1036" t="s">
        <v>974</v>
      </c>
      <c r="G52" s="1036"/>
      <c r="H52" s="1036" t="s">
        <v>974</v>
      </c>
      <c r="I52" s="1036" t="s">
        <v>843</v>
      </c>
      <c r="J52" s="1036" t="s">
        <v>843</v>
      </c>
      <c r="K52" s="1036" t="s">
        <v>843</v>
      </c>
      <c r="L52" s="1313"/>
      <c r="M52" s="1128">
        <v>124</v>
      </c>
      <c r="N52" s="1036" t="s">
        <v>974</v>
      </c>
      <c r="O52" s="1036" t="s">
        <v>974</v>
      </c>
      <c r="P52" s="1036" t="s">
        <v>974</v>
      </c>
      <c r="Q52" s="1036" t="s">
        <v>843</v>
      </c>
      <c r="R52" s="1036" t="s">
        <v>974</v>
      </c>
      <c r="S52" s="1024"/>
      <c r="T52" s="62"/>
    </row>
    <row r="53" spans="1:20" s="42" customFormat="1" ht="34.5" customHeight="1">
      <c r="A53" s="1483" t="s">
        <v>100</v>
      </c>
      <c r="B53" s="1036" t="s">
        <v>1018</v>
      </c>
      <c r="C53" s="1036" t="s">
        <v>974</v>
      </c>
      <c r="D53" s="1036" t="s">
        <v>974</v>
      </c>
      <c r="E53" s="1036" t="s">
        <v>974</v>
      </c>
      <c r="F53" s="1036" t="s">
        <v>974</v>
      </c>
      <c r="G53" s="1036"/>
      <c r="H53" s="1036" t="s">
        <v>974</v>
      </c>
      <c r="I53" s="1036" t="s">
        <v>974</v>
      </c>
      <c r="J53" s="1036" t="s">
        <v>974</v>
      </c>
      <c r="K53" s="1036" t="s">
        <v>843</v>
      </c>
      <c r="L53" s="1313"/>
      <c r="M53" s="1128">
        <v>96</v>
      </c>
      <c r="N53" s="1036" t="s">
        <v>843</v>
      </c>
      <c r="O53" s="1036" t="s">
        <v>843</v>
      </c>
      <c r="P53" s="1036" t="s">
        <v>843</v>
      </c>
      <c r="Q53" s="1036" t="s">
        <v>843</v>
      </c>
      <c r="R53" s="1036" t="s">
        <v>843</v>
      </c>
      <c r="S53" s="1024"/>
      <c r="T53" s="62"/>
    </row>
    <row r="54" spans="1:20" s="42" customFormat="1" ht="34.5" customHeight="1">
      <c r="A54" s="1483" t="s">
        <v>100</v>
      </c>
      <c r="B54" s="1036" t="s">
        <v>1019</v>
      </c>
      <c r="C54" s="1036" t="s">
        <v>974</v>
      </c>
      <c r="D54" s="1036" t="s">
        <v>974</v>
      </c>
      <c r="E54" s="1036" t="s">
        <v>974</v>
      </c>
      <c r="F54" s="1036" t="s">
        <v>974</v>
      </c>
      <c r="G54" s="1036"/>
      <c r="H54" s="1036" t="s">
        <v>974</v>
      </c>
      <c r="I54" s="1036" t="s">
        <v>843</v>
      </c>
      <c r="J54" s="1036" t="s">
        <v>843</v>
      </c>
      <c r="K54" s="1036" t="s">
        <v>843</v>
      </c>
      <c r="L54" s="1313"/>
      <c r="M54" s="1128">
        <v>99</v>
      </c>
      <c r="N54" s="1036" t="s">
        <v>843</v>
      </c>
      <c r="O54" s="1036" t="s">
        <v>974</v>
      </c>
      <c r="P54" s="1036" t="s">
        <v>974</v>
      </c>
      <c r="Q54" s="1036" t="s">
        <v>843</v>
      </c>
      <c r="R54" s="1036" t="s">
        <v>843</v>
      </c>
      <c r="S54" s="1024"/>
      <c r="T54" s="62"/>
    </row>
    <row r="55" spans="1:20" s="42" customFormat="1" ht="34.5" customHeight="1">
      <c r="A55" s="1483" t="s">
        <v>100</v>
      </c>
      <c r="B55" s="1036" t="s">
        <v>1020</v>
      </c>
      <c r="C55" s="1036" t="s">
        <v>974</v>
      </c>
      <c r="D55" s="1036" t="s">
        <v>974</v>
      </c>
      <c r="E55" s="1036" t="s">
        <v>974</v>
      </c>
      <c r="F55" s="1036" t="s">
        <v>974</v>
      </c>
      <c r="G55" s="1036"/>
      <c r="H55" s="1036" t="s">
        <v>974</v>
      </c>
      <c r="I55" s="1036" t="s">
        <v>843</v>
      </c>
      <c r="J55" s="1036" t="s">
        <v>843</v>
      </c>
      <c r="K55" s="1036" t="s">
        <v>843</v>
      </c>
      <c r="L55" s="1313"/>
      <c r="M55" s="1128">
        <v>75</v>
      </c>
      <c r="N55" s="1036" t="s">
        <v>974</v>
      </c>
      <c r="O55" s="1036" t="s">
        <v>843</v>
      </c>
      <c r="P55" s="1036" t="s">
        <v>843</v>
      </c>
      <c r="Q55" s="1036" t="s">
        <v>843</v>
      </c>
      <c r="R55" s="1036" t="s">
        <v>974</v>
      </c>
      <c r="S55" s="1024"/>
      <c r="T55" s="62"/>
    </row>
    <row r="56" spans="1:20" s="42" customFormat="1" ht="34.5" customHeight="1">
      <c r="A56" s="1483" t="s">
        <v>100</v>
      </c>
      <c r="B56" s="1036" t="s">
        <v>1021</v>
      </c>
      <c r="C56" s="1036" t="s">
        <v>974</v>
      </c>
      <c r="D56" s="1036" t="s">
        <v>974</v>
      </c>
      <c r="E56" s="1036" t="s">
        <v>974</v>
      </c>
      <c r="F56" s="1036" t="s">
        <v>974</v>
      </c>
      <c r="G56" s="1036"/>
      <c r="H56" s="1036" t="s">
        <v>974</v>
      </c>
      <c r="I56" s="1036" t="s">
        <v>843</v>
      </c>
      <c r="J56" s="1036" t="s">
        <v>843</v>
      </c>
      <c r="K56" s="1036" t="s">
        <v>843</v>
      </c>
      <c r="L56" s="1313"/>
      <c r="M56" s="1128">
        <v>168</v>
      </c>
      <c r="N56" s="1036" t="s">
        <v>974</v>
      </c>
      <c r="O56" s="1036" t="s">
        <v>974</v>
      </c>
      <c r="P56" s="1036" t="s">
        <v>974</v>
      </c>
      <c r="Q56" s="1036" t="s">
        <v>843</v>
      </c>
      <c r="R56" s="1036" t="s">
        <v>843</v>
      </c>
      <c r="S56" s="1024"/>
      <c r="T56" s="62"/>
    </row>
    <row r="57" spans="1:20" s="42" customFormat="1" ht="34.5" customHeight="1">
      <c r="A57" s="1483" t="s">
        <v>100</v>
      </c>
      <c r="B57" s="1036" t="s">
        <v>981</v>
      </c>
      <c r="C57" s="1036" t="s">
        <v>974</v>
      </c>
      <c r="D57" s="1036" t="s">
        <v>974</v>
      </c>
      <c r="E57" s="1036" t="s">
        <v>974</v>
      </c>
      <c r="F57" s="1036" t="s">
        <v>974</v>
      </c>
      <c r="G57" s="1036"/>
      <c r="H57" s="1036" t="s">
        <v>974</v>
      </c>
      <c r="I57" s="1036" t="s">
        <v>843</v>
      </c>
      <c r="J57" s="1036" t="s">
        <v>843</v>
      </c>
      <c r="K57" s="1036" t="s">
        <v>843</v>
      </c>
      <c r="L57" s="1313"/>
      <c r="M57" s="1128">
        <v>113</v>
      </c>
      <c r="N57" s="1036" t="s">
        <v>843</v>
      </c>
      <c r="O57" s="1036" t="s">
        <v>974</v>
      </c>
      <c r="P57" s="1036" t="s">
        <v>843</v>
      </c>
      <c r="Q57" s="1036" t="s">
        <v>843</v>
      </c>
      <c r="R57" s="1036" t="s">
        <v>843</v>
      </c>
      <c r="S57" s="1024"/>
      <c r="T57" s="62"/>
    </row>
    <row r="58" spans="1:20" s="42" customFormat="1" ht="34.5" customHeight="1">
      <c r="A58" s="1483" t="s">
        <v>100</v>
      </c>
      <c r="B58" s="1036" t="s">
        <v>1022</v>
      </c>
      <c r="C58" s="1036" t="s">
        <v>974</v>
      </c>
      <c r="D58" s="1036" t="s">
        <v>974</v>
      </c>
      <c r="E58" s="1036" t="s">
        <v>974</v>
      </c>
      <c r="F58" s="1036" t="s">
        <v>974</v>
      </c>
      <c r="G58" s="1036"/>
      <c r="H58" s="1036" t="s">
        <v>974</v>
      </c>
      <c r="I58" s="1036" t="s">
        <v>843</v>
      </c>
      <c r="J58" s="1036" t="s">
        <v>843</v>
      </c>
      <c r="K58" s="1036" t="s">
        <v>843</v>
      </c>
      <c r="L58" s="1313"/>
      <c r="M58" s="1128">
        <v>129</v>
      </c>
      <c r="N58" s="1036" t="s">
        <v>843</v>
      </c>
      <c r="O58" s="1036" t="s">
        <v>843</v>
      </c>
      <c r="P58" s="1036" t="s">
        <v>974</v>
      </c>
      <c r="Q58" s="1036" t="s">
        <v>843</v>
      </c>
      <c r="R58" s="1036" t="s">
        <v>843</v>
      </c>
      <c r="S58" s="1024"/>
      <c r="T58" s="62"/>
    </row>
    <row r="59" spans="1:20" s="42" customFormat="1" ht="34.5" customHeight="1">
      <c r="A59" s="1483" t="s">
        <v>100</v>
      </c>
      <c r="B59" s="1036" t="s">
        <v>1023</v>
      </c>
      <c r="C59" s="1036" t="s">
        <v>974</v>
      </c>
      <c r="D59" s="1036" t="s">
        <v>974</v>
      </c>
      <c r="E59" s="1036" t="s">
        <v>974</v>
      </c>
      <c r="F59" s="1036" t="s">
        <v>974</v>
      </c>
      <c r="G59" s="1036"/>
      <c r="H59" s="1036" t="s">
        <v>974</v>
      </c>
      <c r="I59" s="1036" t="s">
        <v>843</v>
      </c>
      <c r="J59" s="1036" t="s">
        <v>843</v>
      </c>
      <c r="K59" s="1036" t="s">
        <v>843</v>
      </c>
      <c r="L59" s="1313"/>
      <c r="M59" s="1128">
        <v>72</v>
      </c>
      <c r="N59" s="1036" t="s">
        <v>974</v>
      </c>
      <c r="O59" s="1036" t="s">
        <v>974</v>
      </c>
      <c r="P59" s="1036" t="s">
        <v>843</v>
      </c>
      <c r="Q59" s="1036" t="s">
        <v>843</v>
      </c>
      <c r="R59" s="1036" t="s">
        <v>974</v>
      </c>
      <c r="S59" s="1024"/>
      <c r="T59" s="62"/>
    </row>
    <row r="60" spans="1:20" s="42" customFormat="1" ht="34.5" customHeight="1">
      <c r="A60" s="1483" t="s">
        <v>100</v>
      </c>
      <c r="B60" s="1036" t="s">
        <v>1024</v>
      </c>
      <c r="C60" s="1036" t="s">
        <v>974</v>
      </c>
      <c r="D60" s="1036" t="s">
        <v>974</v>
      </c>
      <c r="E60" s="1036" t="s">
        <v>974</v>
      </c>
      <c r="F60" s="1036" t="s">
        <v>974</v>
      </c>
      <c r="G60" s="1036"/>
      <c r="H60" s="1036" t="s">
        <v>974</v>
      </c>
      <c r="I60" s="1036" t="s">
        <v>974</v>
      </c>
      <c r="J60" s="1036" t="s">
        <v>843</v>
      </c>
      <c r="K60" s="1036" t="s">
        <v>843</v>
      </c>
      <c r="L60" s="1313"/>
      <c r="M60" s="1128">
        <v>76</v>
      </c>
      <c r="N60" s="1036" t="s">
        <v>843</v>
      </c>
      <c r="O60" s="1036" t="s">
        <v>843</v>
      </c>
      <c r="P60" s="1036" t="s">
        <v>843</v>
      </c>
      <c r="Q60" s="1036" t="s">
        <v>843</v>
      </c>
      <c r="R60" s="1036" t="s">
        <v>974</v>
      </c>
      <c r="S60" s="1024"/>
      <c r="T60" s="62"/>
    </row>
    <row r="61" spans="1:20" s="42" customFormat="1" ht="34.5" customHeight="1">
      <c r="A61" s="1483" t="s">
        <v>100</v>
      </c>
      <c r="B61" s="1036" t="s">
        <v>1025</v>
      </c>
      <c r="C61" s="1036" t="s">
        <v>974</v>
      </c>
      <c r="D61" s="1036" t="s">
        <v>974</v>
      </c>
      <c r="E61" s="1036" t="s">
        <v>974</v>
      </c>
      <c r="F61" s="1036" t="s">
        <v>974</v>
      </c>
      <c r="G61" s="1036"/>
      <c r="H61" s="1036" t="s">
        <v>974</v>
      </c>
      <c r="I61" s="1036" t="s">
        <v>843</v>
      </c>
      <c r="J61" s="1036" t="s">
        <v>974</v>
      </c>
      <c r="K61" s="1036" t="s">
        <v>843</v>
      </c>
      <c r="L61" s="1314" t="s">
        <v>1515</v>
      </c>
      <c r="M61" s="1128">
        <v>290</v>
      </c>
      <c r="N61" s="1036" t="s">
        <v>974</v>
      </c>
      <c r="O61" s="1036" t="s">
        <v>974</v>
      </c>
      <c r="P61" s="1036" t="s">
        <v>974</v>
      </c>
      <c r="Q61" s="1036" t="s">
        <v>974</v>
      </c>
      <c r="R61" s="1036" t="s">
        <v>843</v>
      </c>
      <c r="S61" s="1024"/>
      <c r="T61" s="62"/>
    </row>
    <row r="62" spans="1:20" s="42" customFormat="1" ht="34.5" customHeight="1">
      <c r="A62" s="1483" t="s">
        <v>100</v>
      </c>
      <c r="B62" s="1036" t="s">
        <v>1026</v>
      </c>
      <c r="C62" s="1036" t="s">
        <v>974</v>
      </c>
      <c r="D62" s="1036" t="s">
        <v>974</v>
      </c>
      <c r="E62" s="1036" t="s">
        <v>974</v>
      </c>
      <c r="F62" s="1036" t="s">
        <v>974</v>
      </c>
      <c r="G62" s="1036"/>
      <c r="H62" s="1036" t="s">
        <v>974</v>
      </c>
      <c r="I62" s="1036" t="s">
        <v>843</v>
      </c>
      <c r="J62" s="1036" t="s">
        <v>843</v>
      </c>
      <c r="K62" s="1036" t="s">
        <v>843</v>
      </c>
      <c r="L62" s="1313"/>
      <c r="M62" s="1128">
        <v>107</v>
      </c>
      <c r="N62" s="1036" t="s">
        <v>843</v>
      </c>
      <c r="O62" s="1036" t="s">
        <v>974</v>
      </c>
      <c r="P62" s="1036" t="s">
        <v>974</v>
      </c>
      <c r="Q62" s="1036" t="s">
        <v>974</v>
      </c>
      <c r="R62" s="1036" t="s">
        <v>974</v>
      </c>
      <c r="S62" s="1024"/>
      <c r="T62" s="62"/>
    </row>
    <row r="63" spans="1:20" s="42" customFormat="1" ht="34.5" customHeight="1">
      <c r="A63" s="1483" t="s">
        <v>100</v>
      </c>
      <c r="B63" s="1036" t="s">
        <v>1027</v>
      </c>
      <c r="C63" s="1036" t="s">
        <v>974</v>
      </c>
      <c r="D63" s="1036" t="s">
        <v>974</v>
      </c>
      <c r="E63" s="1036" t="s">
        <v>974</v>
      </c>
      <c r="F63" s="1036" t="s">
        <v>974</v>
      </c>
      <c r="G63" s="1036"/>
      <c r="H63" s="1036" t="s">
        <v>974</v>
      </c>
      <c r="I63" s="1036" t="s">
        <v>843</v>
      </c>
      <c r="J63" s="1036" t="s">
        <v>974</v>
      </c>
      <c r="K63" s="1036" t="s">
        <v>843</v>
      </c>
      <c r="L63" s="1314" t="s">
        <v>1515</v>
      </c>
      <c r="M63" s="1128">
        <v>300</v>
      </c>
      <c r="N63" s="1036" t="s">
        <v>974</v>
      </c>
      <c r="O63" s="1036" t="s">
        <v>974</v>
      </c>
      <c r="P63" s="1036" t="s">
        <v>974</v>
      </c>
      <c r="Q63" s="1036" t="s">
        <v>843</v>
      </c>
      <c r="R63" s="1036" t="s">
        <v>843</v>
      </c>
      <c r="S63" s="1024"/>
      <c r="T63" s="62"/>
    </row>
    <row r="64" spans="1:20" s="42" customFormat="1" ht="34.5" customHeight="1">
      <c r="A64" s="1483" t="s">
        <v>100</v>
      </c>
      <c r="B64" s="1036" t="s">
        <v>1028</v>
      </c>
      <c r="C64" s="1036" t="s">
        <v>974</v>
      </c>
      <c r="D64" s="1036" t="s">
        <v>974</v>
      </c>
      <c r="E64" s="1036" t="s">
        <v>974</v>
      </c>
      <c r="F64" s="1036" t="s">
        <v>974</v>
      </c>
      <c r="G64" s="1036"/>
      <c r="H64" s="1036" t="s">
        <v>974</v>
      </c>
      <c r="I64" s="1036" t="s">
        <v>843</v>
      </c>
      <c r="J64" s="1036" t="s">
        <v>974</v>
      </c>
      <c r="K64" s="1036" t="s">
        <v>843</v>
      </c>
      <c r="L64" s="1314" t="s">
        <v>1515</v>
      </c>
      <c r="M64" s="1128">
        <v>215</v>
      </c>
      <c r="N64" s="1036" t="s">
        <v>974</v>
      </c>
      <c r="O64" s="1036" t="s">
        <v>843</v>
      </c>
      <c r="P64" s="1036" t="s">
        <v>974</v>
      </c>
      <c r="Q64" s="1036" t="s">
        <v>843</v>
      </c>
      <c r="R64" s="1036" t="s">
        <v>843</v>
      </c>
      <c r="S64" s="1024"/>
      <c r="T64" s="62"/>
    </row>
    <row r="65" spans="1:20" s="42" customFormat="1" ht="34.5" customHeight="1">
      <c r="A65" s="1483" t="s">
        <v>100</v>
      </c>
      <c r="B65" s="1036" t="s">
        <v>1029</v>
      </c>
      <c r="C65" s="1036" t="s">
        <v>974</v>
      </c>
      <c r="D65" s="1036" t="s">
        <v>974</v>
      </c>
      <c r="E65" s="1036" t="s">
        <v>974</v>
      </c>
      <c r="F65" s="1036" t="s">
        <v>974</v>
      </c>
      <c r="G65" s="1036"/>
      <c r="H65" s="1036" t="s">
        <v>974</v>
      </c>
      <c r="I65" s="1036" t="s">
        <v>974</v>
      </c>
      <c r="J65" s="1036" t="s">
        <v>974</v>
      </c>
      <c r="K65" s="1036" t="s">
        <v>843</v>
      </c>
      <c r="L65" s="1314" t="s">
        <v>1515</v>
      </c>
      <c r="M65" s="1128">
        <v>388</v>
      </c>
      <c r="N65" s="1036" t="s">
        <v>843</v>
      </c>
      <c r="O65" s="1036" t="s">
        <v>843</v>
      </c>
      <c r="P65" s="1036" t="s">
        <v>843</v>
      </c>
      <c r="Q65" s="1036" t="s">
        <v>843</v>
      </c>
      <c r="R65" s="1036" t="s">
        <v>843</v>
      </c>
      <c r="S65" s="1024"/>
      <c r="T65" s="62"/>
    </row>
    <row r="66" spans="1:20" s="42" customFormat="1" ht="34.5" customHeight="1">
      <c r="A66" s="1483" t="s">
        <v>100</v>
      </c>
      <c r="B66" s="1036" t="s">
        <v>1030</v>
      </c>
      <c r="C66" s="1036" t="s">
        <v>974</v>
      </c>
      <c r="D66" s="1036" t="s">
        <v>974</v>
      </c>
      <c r="E66" s="1036" t="s">
        <v>974</v>
      </c>
      <c r="F66" s="1036" t="s">
        <v>974</v>
      </c>
      <c r="G66" s="1036"/>
      <c r="H66" s="1036" t="s">
        <v>974</v>
      </c>
      <c r="I66" s="1036" t="s">
        <v>843</v>
      </c>
      <c r="J66" s="1036" t="s">
        <v>974</v>
      </c>
      <c r="K66" s="1036" t="s">
        <v>843</v>
      </c>
      <c r="L66" s="1314" t="s">
        <v>1515</v>
      </c>
      <c r="M66" s="1128">
        <v>390</v>
      </c>
      <c r="N66" s="1036" t="s">
        <v>974</v>
      </c>
      <c r="O66" s="1036" t="s">
        <v>974</v>
      </c>
      <c r="P66" s="1036" t="s">
        <v>974</v>
      </c>
      <c r="Q66" s="1036" t="s">
        <v>974</v>
      </c>
      <c r="R66" s="1036" t="s">
        <v>974</v>
      </c>
      <c r="S66" s="1024"/>
      <c r="T66" s="62"/>
    </row>
    <row r="67" spans="1:20" s="42" customFormat="1" ht="34.5" customHeight="1">
      <c r="A67" s="1483" t="s">
        <v>100</v>
      </c>
      <c r="B67" s="1036" t="s">
        <v>1031</v>
      </c>
      <c r="C67" s="1036" t="s">
        <v>974</v>
      </c>
      <c r="D67" s="1036" t="s">
        <v>974</v>
      </c>
      <c r="E67" s="1036" t="s">
        <v>974</v>
      </c>
      <c r="F67" s="1036" t="s">
        <v>974</v>
      </c>
      <c r="G67" s="1036"/>
      <c r="H67" s="1036" t="s">
        <v>974</v>
      </c>
      <c r="I67" s="1036" t="s">
        <v>843</v>
      </c>
      <c r="J67" s="1036" t="s">
        <v>974</v>
      </c>
      <c r="K67" s="1036" t="s">
        <v>843</v>
      </c>
      <c r="L67" s="1314" t="s">
        <v>1515</v>
      </c>
      <c r="M67" s="1128">
        <v>264</v>
      </c>
      <c r="N67" s="1036" t="s">
        <v>974</v>
      </c>
      <c r="O67" s="1036" t="s">
        <v>974</v>
      </c>
      <c r="P67" s="1036" t="s">
        <v>974</v>
      </c>
      <c r="Q67" s="1036" t="s">
        <v>843</v>
      </c>
      <c r="R67" s="1036" t="s">
        <v>843</v>
      </c>
      <c r="S67" s="1024"/>
      <c r="T67" s="62"/>
    </row>
    <row r="68" spans="1:20" s="42" customFormat="1" ht="34.5" customHeight="1">
      <c r="A68" s="1483" t="s">
        <v>100</v>
      </c>
      <c r="B68" s="1036" t="s">
        <v>1032</v>
      </c>
      <c r="C68" s="1036" t="s">
        <v>974</v>
      </c>
      <c r="D68" s="1036" t="s">
        <v>974</v>
      </c>
      <c r="E68" s="1036" t="s">
        <v>974</v>
      </c>
      <c r="F68" s="1036" t="s">
        <v>974</v>
      </c>
      <c r="G68" s="1036"/>
      <c r="H68" s="1036" t="s">
        <v>974</v>
      </c>
      <c r="I68" s="1036" t="s">
        <v>974</v>
      </c>
      <c r="J68" s="1036" t="s">
        <v>974</v>
      </c>
      <c r="K68" s="1036" t="s">
        <v>843</v>
      </c>
      <c r="L68" s="1314" t="s">
        <v>1515</v>
      </c>
      <c r="M68" s="1128">
        <v>382</v>
      </c>
      <c r="N68" s="1036" t="s">
        <v>974</v>
      </c>
      <c r="O68" s="1036" t="s">
        <v>974</v>
      </c>
      <c r="P68" s="1036" t="s">
        <v>843</v>
      </c>
      <c r="Q68" s="1036" t="s">
        <v>974</v>
      </c>
      <c r="R68" s="1036" t="s">
        <v>974</v>
      </c>
      <c r="S68" s="1024"/>
      <c r="T68" s="62"/>
    </row>
    <row r="69" spans="1:20" s="42" customFormat="1" ht="34.5" customHeight="1">
      <c r="A69" s="1483" t="s">
        <v>115</v>
      </c>
      <c r="B69" s="1036" t="s">
        <v>1270</v>
      </c>
      <c r="C69" s="1036" t="s">
        <v>974</v>
      </c>
      <c r="D69" s="1036" t="s">
        <v>974</v>
      </c>
      <c r="E69" s="1036" t="s">
        <v>974</v>
      </c>
      <c r="F69" s="1036" t="s">
        <v>974</v>
      </c>
      <c r="G69" s="1036"/>
      <c r="H69" s="1036" t="s">
        <v>843</v>
      </c>
      <c r="I69" s="1036" t="s">
        <v>843</v>
      </c>
      <c r="J69" s="1036" t="s">
        <v>843</v>
      </c>
      <c r="K69" s="1036" t="s">
        <v>843</v>
      </c>
      <c r="L69" s="1036"/>
      <c r="M69" s="1128">
        <v>528</v>
      </c>
      <c r="N69" s="1036" t="s">
        <v>843</v>
      </c>
      <c r="O69" s="1036" t="s">
        <v>843</v>
      </c>
      <c r="P69" s="1036" t="s">
        <v>843</v>
      </c>
      <c r="Q69" s="1036" t="s">
        <v>974</v>
      </c>
      <c r="R69" s="1036" t="s">
        <v>843</v>
      </c>
      <c r="S69" s="1024"/>
      <c r="T69" s="62"/>
    </row>
    <row r="70" spans="1:20" s="42" customFormat="1" ht="34.5" customHeight="1">
      <c r="A70" s="1483" t="s">
        <v>115</v>
      </c>
      <c r="B70" s="1036" t="s">
        <v>1271</v>
      </c>
      <c r="C70" s="1036" t="s">
        <v>974</v>
      </c>
      <c r="D70" s="1036" t="s">
        <v>974</v>
      </c>
      <c r="E70" s="1036" t="s">
        <v>974</v>
      </c>
      <c r="F70" s="1036" t="s">
        <v>974</v>
      </c>
      <c r="G70" s="1036"/>
      <c r="H70" s="1036" t="s">
        <v>843</v>
      </c>
      <c r="I70" s="1036" t="s">
        <v>974</v>
      </c>
      <c r="J70" s="1036" t="s">
        <v>843</v>
      </c>
      <c r="K70" s="1036" t="s">
        <v>843</v>
      </c>
      <c r="L70" s="1036"/>
      <c r="M70" s="1128">
        <v>509</v>
      </c>
      <c r="N70" s="1036" t="s">
        <v>843</v>
      </c>
      <c r="O70" s="1036" t="s">
        <v>974</v>
      </c>
      <c r="P70" s="1036" t="s">
        <v>843</v>
      </c>
      <c r="Q70" s="1036" t="s">
        <v>843</v>
      </c>
      <c r="R70" s="1036" t="s">
        <v>843</v>
      </c>
      <c r="S70" s="1024"/>
      <c r="T70" s="62"/>
    </row>
    <row r="71" spans="1:20" s="42" customFormat="1" ht="34.5" customHeight="1">
      <c r="A71" s="1483" t="s">
        <v>115</v>
      </c>
      <c r="B71" s="1036" t="s">
        <v>1272</v>
      </c>
      <c r="C71" s="1036" t="s">
        <v>974</v>
      </c>
      <c r="D71" s="1036" t="s">
        <v>974</v>
      </c>
      <c r="E71" s="1036" t="s">
        <v>974</v>
      </c>
      <c r="F71" s="1036" t="s">
        <v>974</v>
      </c>
      <c r="G71" s="1036"/>
      <c r="H71" s="1036" t="s">
        <v>843</v>
      </c>
      <c r="I71" s="1036" t="s">
        <v>843</v>
      </c>
      <c r="J71" s="1036" t="s">
        <v>843</v>
      </c>
      <c r="K71" s="1036" t="s">
        <v>843</v>
      </c>
      <c r="L71" s="1036"/>
      <c r="M71" s="1128">
        <v>182</v>
      </c>
      <c r="N71" s="1036" t="s">
        <v>843</v>
      </c>
      <c r="O71" s="1036" t="s">
        <v>843</v>
      </c>
      <c r="P71" s="1036" t="s">
        <v>843</v>
      </c>
      <c r="Q71" s="1036" t="s">
        <v>974</v>
      </c>
      <c r="R71" s="1036" t="s">
        <v>974</v>
      </c>
      <c r="S71" s="1024"/>
      <c r="T71" s="62"/>
    </row>
    <row r="72" spans="1:20" s="42" customFormat="1" ht="34.5" customHeight="1">
      <c r="A72" s="1483" t="s">
        <v>115</v>
      </c>
      <c r="B72" s="1036" t="s">
        <v>1273</v>
      </c>
      <c r="C72" s="1036" t="s">
        <v>974</v>
      </c>
      <c r="D72" s="1036" t="s">
        <v>974</v>
      </c>
      <c r="E72" s="1036" t="s">
        <v>974</v>
      </c>
      <c r="F72" s="1036" t="s">
        <v>974</v>
      </c>
      <c r="G72" s="1036"/>
      <c r="H72" s="1036" t="s">
        <v>843</v>
      </c>
      <c r="I72" s="1036" t="s">
        <v>974</v>
      </c>
      <c r="J72" s="1036" t="s">
        <v>843</v>
      </c>
      <c r="K72" s="1036" t="s">
        <v>843</v>
      </c>
      <c r="L72" s="1036"/>
      <c r="M72" s="1128">
        <v>342</v>
      </c>
      <c r="N72" s="1036" t="s">
        <v>974</v>
      </c>
      <c r="O72" s="1036" t="s">
        <v>974</v>
      </c>
      <c r="P72" s="1036" t="s">
        <v>843</v>
      </c>
      <c r="Q72" s="1036" t="s">
        <v>843</v>
      </c>
      <c r="R72" s="1036" t="s">
        <v>843</v>
      </c>
      <c r="S72" s="1024"/>
      <c r="T72" s="62"/>
    </row>
    <row r="73" spans="1:20" s="42" customFormat="1" ht="34.5" customHeight="1">
      <c r="A73" s="1483" t="s">
        <v>115</v>
      </c>
      <c r="B73" s="1036" t="s">
        <v>1274</v>
      </c>
      <c r="C73" s="1036" t="s">
        <v>974</v>
      </c>
      <c r="D73" s="1036" t="s">
        <v>974</v>
      </c>
      <c r="E73" s="1036" t="s">
        <v>974</v>
      </c>
      <c r="F73" s="1036" t="s">
        <v>974</v>
      </c>
      <c r="G73" s="1036"/>
      <c r="H73" s="1036" t="s">
        <v>843</v>
      </c>
      <c r="I73" s="1036" t="s">
        <v>843</v>
      </c>
      <c r="J73" s="1036" t="s">
        <v>843</v>
      </c>
      <c r="K73" s="1036" t="s">
        <v>843</v>
      </c>
      <c r="L73" s="1036"/>
      <c r="M73" s="1128">
        <v>106</v>
      </c>
      <c r="N73" s="1036" t="s">
        <v>843</v>
      </c>
      <c r="O73" s="1036" t="s">
        <v>843</v>
      </c>
      <c r="P73" s="1036" t="s">
        <v>843</v>
      </c>
      <c r="Q73" s="1036" t="s">
        <v>974</v>
      </c>
      <c r="R73" s="1036" t="s">
        <v>974</v>
      </c>
      <c r="S73" s="1024"/>
      <c r="T73" s="62"/>
    </row>
    <row r="74" spans="1:20" s="42" customFormat="1" ht="34.5" customHeight="1">
      <c r="A74" s="1483" t="s">
        <v>115</v>
      </c>
      <c r="B74" s="1036" t="s">
        <v>1275</v>
      </c>
      <c r="C74" s="1036" t="s">
        <v>974</v>
      </c>
      <c r="D74" s="1036" t="s">
        <v>974</v>
      </c>
      <c r="E74" s="1036" t="s">
        <v>974</v>
      </c>
      <c r="F74" s="1036" t="s">
        <v>974</v>
      </c>
      <c r="G74" s="1036"/>
      <c r="H74" s="1036" t="s">
        <v>843</v>
      </c>
      <c r="I74" s="1036" t="s">
        <v>974</v>
      </c>
      <c r="J74" s="1036" t="s">
        <v>843</v>
      </c>
      <c r="K74" s="1036" t="s">
        <v>843</v>
      </c>
      <c r="L74" s="1036"/>
      <c r="M74" s="1128">
        <v>284</v>
      </c>
      <c r="N74" s="1036" t="s">
        <v>843</v>
      </c>
      <c r="O74" s="1036" t="s">
        <v>843</v>
      </c>
      <c r="P74" s="1036" t="s">
        <v>843</v>
      </c>
      <c r="Q74" s="1036" t="s">
        <v>843</v>
      </c>
      <c r="R74" s="1036" t="s">
        <v>843</v>
      </c>
      <c r="S74" s="1024"/>
      <c r="T74" s="62"/>
    </row>
    <row r="75" spans="1:20" s="42" customFormat="1" ht="34.5" customHeight="1">
      <c r="A75" s="1483" t="s">
        <v>115</v>
      </c>
      <c r="B75" s="1036" t="s">
        <v>1276</v>
      </c>
      <c r="C75" s="1036" t="s">
        <v>974</v>
      </c>
      <c r="D75" s="1036" t="s">
        <v>974</v>
      </c>
      <c r="E75" s="1036" t="s">
        <v>974</v>
      </c>
      <c r="F75" s="1036" t="s">
        <v>974</v>
      </c>
      <c r="G75" s="1036"/>
      <c r="H75" s="1036" t="s">
        <v>843</v>
      </c>
      <c r="I75" s="1036" t="s">
        <v>974</v>
      </c>
      <c r="J75" s="1036" t="s">
        <v>843</v>
      </c>
      <c r="K75" s="1036" t="s">
        <v>843</v>
      </c>
      <c r="L75" s="1036"/>
      <c r="M75" s="1128">
        <v>302</v>
      </c>
      <c r="N75" s="1036" t="s">
        <v>974</v>
      </c>
      <c r="O75" s="1036" t="s">
        <v>974</v>
      </c>
      <c r="P75" s="1036" t="s">
        <v>843</v>
      </c>
      <c r="Q75" s="1036" t="s">
        <v>974</v>
      </c>
      <c r="R75" s="1036" t="s">
        <v>843</v>
      </c>
      <c r="S75" s="1024"/>
      <c r="T75" s="62"/>
    </row>
    <row r="76" spans="1:20" s="42" customFormat="1" ht="34.5" customHeight="1">
      <c r="A76" s="1483" t="s">
        <v>115</v>
      </c>
      <c r="B76" s="1036" t="s">
        <v>1277</v>
      </c>
      <c r="C76" s="1036" t="s">
        <v>974</v>
      </c>
      <c r="D76" s="1036" t="s">
        <v>974</v>
      </c>
      <c r="E76" s="1036" t="s">
        <v>974</v>
      </c>
      <c r="F76" s="1036" t="s">
        <v>974</v>
      </c>
      <c r="G76" s="1036"/>
      <c r="H76" s="1036" t="s">
        <v>843</v>
      </c>
      <c r="I76" s="1036" t="s">
        <v>974</v>
      </c>
      <c r="J76" s="1036" t="s">
        <v>843</v>
      </c>
      <c r="K76" s="1036" t="s">
        <v>843</v>
      </c>
      <c r="L76" s="1036"/>
      <c r="M76" s="1128">
        <v>136</v>
      </c>
      <c r="N76" s="1036" t="s">
        <v>974</v>
      </c>
      <c r="O76" s="1036" t="s">
        <v>843</v>
      </c>
      <c r="P76" s="1036" t="s">
        <v>843</v>
      </c>
      <c r="Q76" s="1036" t="s">
        <v>974</v>
      </c>
      <c r="R76" s="1036" t="s">
        <v>974</v>
      </c>
      <c r="S76" s="1024"/>
      <c r="T76" s="62"/>
    </row>
    <row r="77" spans="1:20" s="42" customFormat="1" ht="34.5" customHeight="1">
      <c r="A77" s="1483" t="s">
        <v>115</v>
      </c>
      <c r="B77" s="1036" t="s">
        <v>1278</v>
      </c>
      <c r="C77" s="1036" t="s">
        <v>974</v>
      </c>
      <c r="D77" s="1036" t="s">
        <v>974</v>
      </c>
      <c r="E77" s="1036" t="s">
        <v>974</v>
      </c>
      <c r="F77" s="1036" t="s">
        <v>974</v>
      </c>
      <c r="G77" s="1036"/>
      <c r="H77" s="1036" t="s">
        <v>974</v>
      </c>
      <c r="I77" s="1036" t="s">
        <v>974</v>
      </c>
      <c r="J77" s="1036" t="s">
        <v>843</v>
      </c>
      <c r="K77" s="1036" t="s">
        <v>843</v>
      </c>
      <c r="L77" s="1036"/>
      <c r="M77" s="1128">
        <v>100</v>
      </c>
      <c r="N77" s="1036" t="s">
        <v>843</v>
      </c>
      <c r="O77" s="1036" t="s">
        <v>843</v>
      </c>
      <c r="P77" s="1036" t="s">
        <v>843</v>
      </c>
      <c r="Q77" s="1036" t="s">
        <v>974</v>
      </c>
      <c r="R77" s="1036" t="s">
        <v>974</v>
      </c>
      <c r="S77" s="1024"/>
      <c r="T77" s="62"/>
    </row>
    <row r="78" spans="1:20" s="42" customFormat="1" ht="34.5" customHeight="1">
      <c r="A78" s="1483" t="s">
        <v>115</v>
      </c>
      <c r="B78" s="1036" t="s">
        <v>1279</v>
      </c>
      <c r="C78" s="1036" t="s">
        <v>974</v>
      </c>
      <c r="D78" s="1036" t="s">
        <v>974</v>
      </c>
      <c r="E78" s="1036" t="s">
        <v>974</v>
      </c>
      <c r="F78" s="1036" t="s">
        <v>974</v>
      </c>
      <c r="G78" s="1036"/>
      <c r="H78" s="1036" t="s">
        <v>843</v>
      </c>
      <c r="I78" s="1036" t="s">
        <v>974</v>
      </c>
      <c r="J78" s="1036" t="s">
        <v>843</v>
      </c>
      <c r="K78" s="1036" t="s">
        <v>843</v>
      </c>
      <c r="L78" s="1036"/>
      <c r="M78" s="1128">
        <v>180</v>
      </c>
      <c r="N78" s="1036" t="s">
        <v>974</v>
      </c>
      <c r="O78" s="1036" t="s">
        <v>843</v>
      </c>
      <c r="P78" s="1036" t="s">
        <v>843</v>
      </c>
      <c r="Q78" s="1036" t="s">
        <v>974</v>
      </c>
      <c r="R78" s="1036" t="s">
        <v>974</v>
      </c>
      <c r="S78" s="1024"/>
      <c r="T78" s="62"/>
    </row>
    <row r="79" spans="1:20" s="42" customFormat="1" ht="34.5" customHeight="1">
      <c r="A79" s="1483" t="s">
        <v>115</v>
      </c>
      <c r="B79" s="1036" t="s">
        <v>1280</v>
      </c>
      <c r="C79" s="1036" t="s">
        <v>974</v>
      </c>
      <c r="D79" s="1036" t="s">
        <v>974</v>
      </c>
      <c r="E79" s="1036" t="s">
        <v>974</v>
      </c>
      <c r="F79" s="1036" t="s">
        <v>974</v>
      </c>
      <c r="G79" s="1036"/>
      <c r="H79" s="1036" t="s">
        <v>974</v>
      </c>
      <c r="I79" s="1036" t="s">
        <v>974</v>
      </c>
      <c r="J79" s="1036" t="s">
        <v>843</v>
      </c>
      <c r="K79" s="1036" t="s">
        <v>843</v>
      </c>
      <c r="L79" s="1036"/>
      <c r="M79" s="1128">
        <v>173</v>
      </c>
      <c r="N79" s="1036" t="s">
        <v>974</v>
      </c>
      <c r="O79" s="1036" t="s">
        <v>843</v>
      </c>
      <c r="P79" s="1036" t="s">
        <v>974</v>
      </c>
      <c r="Q79" s="1036" t="s">
        <v>974</v>
      </c>
      <c r="R79" s="1036" t="s">
        <v>974</v>
      </c>
      <c r="S79" s="1024"/>
      <c r="T79" s="62"/>
    </row>
    <row r="80" spans="1:20" s="42" customFormat="1" ht="34.5" customHeight="1">
      <c r="A80" s="1483" t="s">
        <v>115</v>
      </c>
      <c r="B80" s="1036" t="s">
        <v>1281</v>
      </c>
      <c r="C80" s="1036" t="s">
        <v>974</v>
      </c>
      <c r="D80" s="1036" t="s">
        <v>974</v>
      </c>
      <c r="E80" s="1036" t="s">
        <v>974</v>
      </c>
      <c r="F80" s="1036" t="s">
        <v>974</v>
      </c>
      <c r="G80" s="1036"/>
      <c r="H80" s="1036" t="s">
        <v>843</v>
      </c>
      <c r="I80" s="1036" t="s">
        <v>843</v>
      </c>
      <c r="J80" s="1036" t="s">
        <v>843</v>
      </c>
      <c r="K80" s="1036" t="s">
        <v>843</v>
      </c>
      <c r="L80" s="1036"/>
      <c r="M80" s="1128">
        <v>181</v>
      </c>
      <c r="N80" s="1036" t="s">
        <v>974</v>
      </c>
      <c r="O80" s="1036" t="s">
        <v>974</v>
      </c>
      <c r="P80" s="1036" t="s">
        <v>843</v>
      </c>
      <c r="Q80" s="1036" t="s">
        <v>974</v>
      </c>
      <c r="R80" s="1036" t="s">
        <v>974</v>
      </c>
      <c r="S80" s="1520" t="s">
        <v>1540</v>
      </c>
      <c r="T80" s="62"/>
    </row>
    <row r="81" spans="1:20" s="42" customFormat="1" ht="34.5" customHeight="1">
      <c r="A81" s="1483" t="s">
        <v>115</v>
      </c>
      <c r="B81" s="1036" t="s">
        <v>1282</v>
      </c>
      <c r="C81" s="1036" t="s">
        <v>974</v>
      </c>
      <c r="D81" s="1036" t="s">
        <v>974</v>
      </c>
      <c r="E81" s="1036" t="s">
        <v>974</v>
      </c>
      <c r="F81" s="1036" t="s">
        <v>974</v>
      </c>
      <c r="G81" s="1036"/>
      <c r="H81" s="1036" t="s">
        <v>843</v>
      </c>
      <c r="I81" s="1036" t="s">
        <v>843</v>
      </c>
      <c r="J81" s="1036" t="s">
        <v>843</v>
      </c>
      <c r="K81" s="1036" t="s">
        <v>843</v>
      </c>
      <c r="L81" s="1036"/>
      <c r="M81" s="1128">
        <v>150</v>
      </c>
      <c r="N81" s="1036" t="s">
        <v>843</v>
      </c>
      <c r="O81" s="1036" t="s">
        <v>843</v>
      </c>
      <c r="P81" s="1036" t="s">
        <v>843</v>
      </c>
      <c r="Q81" s="1036" t="s">
        <v>974</v>
      </c>
      <c r="R81" s="1036" t="s">
        <v>843</v>
      </c>
      <c r="S81" s="1024"/>
      <c r="T81" s="62"/>
    </row>
    <row r="82" spans="1:20" s="42" customFormat="1" ht="34.5" customHeight="1">
      <c r="A82" s="1483" t="s">
        <v>115</v>
      </c>
      <c r="B82" s="1036" t="s">
        <v>1283</v>
      </c>
      <c r="C82" s="1036" t="s">
        <v>974</v>
      </c>
      <c r="D82" s="1036" t="s">
        <v>974</v>
      </c>
      <c r="E82" s="1036" t="s">
        <v>974</v>
      </c>
      <c r="F82" s="1036" t="s">
        <v>974</v>
      </c>
      <c r="G82" s="1036"/>
      <c r="H82" s="1036" t="s">
        <v>843</v>
      </c>
      <c r="I82" s="1036" t="s">
        <v>843</v>
      </c>
      <c r="J82" s="1036" t="s">
        <v>843</v>
      </c>
      <c r="K82" s="1036" t="s">
        <v>843</v>
      </c>
      <c r="L82" s="1036"/>
      <c r="M82" s="1128">
        <v>190</v>
      </c>
      <c r="N82" s="1036" t="s">
        <v>843</v>
      </c>
      <c r="O82" s="1036" t="s">
        <v>843</v>
      </c>
      <c r="P82" s="1036" t="s">
        <v>843</v>
      </c>
      <c r="Q82" s="1036" t="s">
        <v>843</v>
      </c>
      <c r="R82" s="1036" t="s">
        <v>974</v>
      </c>
      <c r="S82" s="1024"/>
      <c r="T82" s="62"/>
    </row>
    <row r="83" spans="1:20" s="42" customFormat="1" ht="34.5" customHeight="1">
      <c r="A83" s="1483" t="s">
        <v>115</v>
      </c>
      <c r="B83" s="1036" t="s">
        <v>1284</v>
      </c>
      <c r="C83" s="1036" t="s">
        <v>974</v>
      </c>
      <c r="D83" s="1036" t="s">
        <v>974</v>
      </c>
      <c r="E83" s="1036" t="s">
        <v>974</v>
      </c>
      <c r="F83" s="1036" t="s">
        <v>974</v>
      </c>
      <c r="G83" s="1036"/>
      <c r="H83" s="1036" t="s">
        <v>843</v>
      </c>
      <c r="I83" s="1036" t="s">
        <v>974</v>
      </c>
      <c r="J83" s="1036" t="s">
        <v>843</v>
      </c>
      <c r="K83" s="1036" t="s">
        <v>974</v>
      </c>
      <c r="L83" s="1036"/>
      <c r="M83" s="1128">
        <v>79</v>
      </c>
      <c r="N83" s="1036" t="s">
        <v>974</v>
      </c>
      <c r="O83" s="1036" t="s">
        <v>974</v>
      </c>
      <c r="P83" s="1036" t="s">
        <v>974</v>
      </c>
      <c r="Q83" s="1036" t="s">
        <v>974</v>
      </c>
      <c r="R83" s="1036" t="s">
        <v>974</v>
      </c>
      <c r="S83" s="1024"/>
      <c r="T83" s="62"/>
    </row>
    <row r="84" spans="1:20" s="42" customFormat="1" ht="34.5" customHeight="1">
      <c r="A84" s="1483" t="s">
        <v>115</v>
      </c>
      <c r="B84" s="1036" t="s">
        <v>1285</v>
      </c>
      <c r="C84" s="1036" t="s">
        <v>974</v>
      </c>
      <c r="D84" s="1036" t="s">
        <v>974</v>
      </c>
      <c r="E84" s="1036" t="s">
        <v>974</v>
      </c>
      <c r="F84" s="1036" t="s">
        <v>974</v>
      </c>
      <c r="G84" s="1036"/>
      <c r="H84" s="1036" t="s">
        <v>843</v>
      </c>
      <c r="I84" s="1036" t="s">
        <v>974</v>
      </c>
      <c r="J84" s="1036" t="s">
        <v>843</v>
      </c>
      <c r="K84" s="1036" t="s">
        <v>843</v>
      </c>
      <c r="L84" s="1036"/>
      <c r="M84" s="1128">
        <v>200</v>
      </c>
      <c r="N84" s="1036" t="s">
        <v>974</v>
      </c>
      <c r="O84" s="1036" t="s">
        <v>843</v>
      </c>
      <c r="P84" s="1036" t="s">
        <v>843</v>
      </c>
      <c r="Q84" s="1036" t="s">
        <v>843</v>
      </c>
      <c r="R84" s="1036" t="s">
        <v>974</v>
      </c>
      <c r="S84" s="1024"/>
      <c r="T84" s="62"/>
    </row>
    <row r="85" spans="1:20" s="42" customFormat="1" ht="34.5" customHeight="1">
      <c r="A85" s="1483" t="s">
        <v>115</v>
      </c>
      <c r="B85" s="1036" t="s">
        <v>1286</v>
      </c>
      <c r="C85" s="1036" t="s">
        <v>974</v>
      </c>
      <c r="D85" s="1036" t="s">
        <v>974</v>
      </c>
      <c r="E85" s="1036" t="s">
        <v>974</v>
      </c>
      <c r="F85" s="1036" t="s">
        <v>974</v>
      </c>
      <c r="G85" s="1036"/>
      <c r="H85" s="1036" t="s">
        <v>843</v>
      </c>
      <c r="I85" s="1036" t="s">
        <v>974</v>
      </c>
      <c r="J85" s="1036" t="s">
        <v>843</v>
      </c>
      <c r="K85" s="1036" t="s">
        <v>843</v>
      </c>
      <c r="L85" s="1036"/>
      <c r="M85" s="1128">
        <v>193</v>
      </c>
      <c r="N85" s="1036" t="s">
        <v>974</v>
      </c>
      <c r="O85" s="1036" t="s">
        <v>974</v>
      </c>
      <c r="P85" s="1036" t="s">
        <v>843</v>
      </c>
      <c r="Q85" s="1036" t="s">
        <v>843</v>
      </c>
      <c r="R85" s="1036" t="s">
        <v>974</v>
      </c>
      <c r="S85" s="1024"/>
      <c r="T85" s="62"/>
    </row>
    <row r="86" spans="1:20" s="42" customFormat="1" ht="34.5" customHeight="1">
      <c r="A86" s="1483" t="s">
        <v>115</v>
      </c>
      <c r="B86" s="1036" t="s">
        <v>1287</v>
      </c>
      <c r="C86" s="1036" t="s">
        <v>974</v>
      </c>
      <c r="D86" s="1036" t="s">
        <v>974</v>
      </c>
      <c r="E86" s="1036" t="s">
        <v>974</v>
      </c>
      <c r="F86" s="1036" t="s">
        <v>974</v>
      </c>
      <c r="G86" s="1036"/>
      <c r="H86" s="1036" t="s">
        <v>843</v>
      </c>
      <c r="I86" s="1036" t="s">
        <v>974</v>
      </c>
      <c r="J86" s="1036" t="s">
        <v>843</v>
      </c>
      <c r="K86" s="1036" t="s">
        <v>843</v>
      </c>
      <c r="L86" s="1036"/>
      <c r="M86" s="1128">
        <v>189</v>
      </c>
      <c r="N86" s="1036" t="s">
        <v>974</v>
      </c>
      <c r="O86" s="1036" t="s">
        <v>843</v>
      </c>
      <c r="P86" s="1036" t="s">
        <v>843</v>
      </c>
      <c r="Q86" s="1036" t="s">
        <v>974</v>
      </c>
      <c r="R86" s="1036" t="s">
        <v>974</v>
      </c>
      <c r="S86" s="1124"/>
      <c r="T86" s="62"/>
    </row>
    <row r="87" spans="1:20" s="42" customFormat="1" ht="34.5" customHeight="1">
      <c r="A87" s="1483" t="s">
        <v>115</v>
      </c>
      <c r="B87" s="1036" t="s">
        <v>1288</v>
      </c>
      <c r="C87" s="1036" t="s">
        <v>974</v>
      </c>
      <c r="D87" s="1036" t="s">
        <v>974</v>
      </c>
      <c r="E87" s="1036" t="s">
        <v>974</v>
      </c>
      <c r="F87" s="1036" t="s">
        <v>974</v>
      </c>
      <c r="G87" s="1036"/>
      <c r="H87" s="1036" t="s">
        <v>843</v>
      </c>
      <c r="I87" s="1036" t="s">
        <v>974</v>
      </c>
      <c r="J87" s="1036" t="s">
        <v>843</v>
      </c>
      <c r="K87" s="1036" t="s">
        <v>843</v>
      </c>
      <c r="L87" s="1036"/>
      <c r="M87" s="1128">
        <v>180</v>
      </c>
      <c r="N87" s="1036" t="s">
        <v>974</v>
      </c>
      <c r="O87" s="1036" t="s">
        <v>843</v>
      </c>
      <c r="P87" s="1036" t="s">
        <v>843</v>
      </c>
      <c r="Q87" s="1036" t="s">
        <v>974</v>
      </c>
      <c r="R87" s="1036" t="s">
        <v>974</v>
      </c>
      <c r="S87" s="1024"/>
      <c r="T87" s="62"/>
    </row>
    <row r="88" spans="1:20" s="42" customFormat="1" ht="34.5" customHeight="1">
      <c r="A88" s="1483" t="s">
        <v>115</v>
      </c>
      <c r="B88" s="1036" t="s">
        <v>1289</v>
      </c>
      <c r="C88" s="1036" t="s">
        <v>843</v>
      </c>
      <c r="D88" s="1036" t="s">
        <v>974</v>
      </c>
      <c r="E88" s="1036" t="s">
        <v>843</v>
      </c>
      <c r="F88" s="1036" t="s">
        <v>843</v>
      </c>
      <c r="G88" s="1036"/>
      <c r="H88" s="1036" t="s">
        <v>843</v>
      </c>
      <c r="I88" s="1036" t="s">
        <v>974</v>
      </c>
      <c r="J88" s="1036" t="s">
        <v>843</v>
      </c>
      <c r="K88" s="1036" t="s">
        <v>843</v>
      </c>
      <c r="L88" s="1036"/>
      <c r="M88" s="1128">
        <v>1389</v>
      </c>
      <c r="N88" s="1036" t="s">
        <v>843</v>
      </c>
      <c r="O88" s="1036" t="s">
        <v>843</v>
      </c>
      <c r="P88" s="1036" t="s">
        <v>843</v>
      </c>
      <c r="Q88" s="1036" t="s">
        <v>843</v>
      </c>
      <c r="R88" s="1036" t="s">
        <v>843</v>
      </c>
      <c r="S88" s="1024"/>
      <c r="T88" s="62"/>
    </row>
    <row r="89" spans="1:20" s="42" customFormat="1" ht="34.5" customHeight="1">
      <c r="A89" s="1483" t="s">
        <v>115</v>
      </c>
      <c r="B89" s="1036" t="s">
        <v>1290</v>
      </c>
      <c r="C89" s="1036" t="s">
        <v>843</v>
      </c>
      <c r="D89" s="1036" t="s">
        <v>974</v>
      </c>
      <c r="E89" s="1036" t="s">
        <v>843</v>
      </c>
      <c r="F89" s="1036" t="s">
        <v>974</v>
      </c>
      <c r="G89" s="1036"/>
      <c r="H89" s="1036" t="s">
        <v>974</v>
      </c>
      <c r="I89" s="1036" t="s">
        <v>974</v>
      </c>
      <c r="J89" s="1036" t="s">
        <v>843</v>
      </c>
      <c r="K89" s="1036" t="s">
        <v>843</v>
      </c>
      <c r="L89" s="1036"/>
      <c r="M89" s="1128">
        <v>300</v>
      </c>
      <c r="N89" s="1036" t="s">
        <v>974</v>
      </c>
      <c r="O89" s="1036" t="s">
        <v>974</v>
      </c>
      <c r="P89" s="1036" t="s">
        <v>843</v>
      </c>
      <c r="Q89" s="1036" t="s">
        <v>974</v>
      </c>
      <c r="R89" s="1036" t="s">
        <v>843</v>
      </c>
      <c r="S89" s="1024"/>
      <c r="T89" s="62"/>
    </row>
    <row r="90" spans="1:20" s="42" customFormat="1" ht="34.5" customHeight="1">
      <c r="A90" s="1483" t="s">
        <v>115</v>
      </c>
      <c r="B90" s="1036" t="s">
        <v>1291</v>
      </c>
      <c r="C90" s="1036" t="s">
        <v>843</v>
      </c>
      <c r="D90" s="1036" t="s">
        <v>843</v>
      </c>
      <c r="E90" s="1036" t="s">
        <v>974</v>
      </c>
      <c r="F90" s="1036" t="s">
        <v>974</v>
      </c>
      <c r="G90" s="1036"/>
      <c r="H90" s="1036" t="s">
        <v>974</v>
      </c>
      <c r="I90" s="1036" t="s">
        <v>974</v>
      </c>
      <c r="J90" s="1036" t="s">
        <v>974</v>
      </c>
      <c r="K90" s="1036" t="s">
        <v>843</v>
      </c>
      <c r="L90" s="1036"/>
      <c r="M90" s="1128">
        <v>301</v>
      </c>
      <c r="N90" s="1036" t="s">
        <v>843</v>
      </c>
      <c r="O90" s="1036" t="s">
        <v>843</v>
      </c>
      <c r="P90" s="1036" t="s">
        <v>843</v>
      </c>
      <c r="Q90" s="1036" t="s">
        <v>974</v>
      </c>
      <c r="R90" s="1036" t="s">
        <v>974</v>
      </c>
      <c r="S90" s="1024"/>
      <c r="T90" s="62"/>
    </row>
    <row r="91" spans="1:20" s="42" customFormat="1" ht="34.5" customHeight="1">
      <c r="A91" s="1483" t="s">
        <v>115</v>
      </c>
      <c r="B91" s="1036" t="s">
        <v>1292</v>
      </c>
      <c r="C91" s="1036" t="s">
        <v>974</v>
      </c>
      <c r="D91" s="1036" t="s">
        <v>974</v>
      </c>
      <c r="E91" s="1036" t="s">
        <v>974</v>
      </c>
      <c r="F91" s="1036" t="s">
        <v>974</v>
      </c>
      <c r="G91" s="1036"/>
      <c r="H91" s="1036" t="s">
        <v>974</v>
      </c>
      <c r="I91" s="1036" t="s">
        <v>843</v>
      </c>
      <c r="J91" s="1036" t="s">
        <v>974</v>
      </c>
      <c r="K91" s="1036" t="s">
        <v>843</v>
      </c>
      <c r="L91" s="1036"/>
      <c r="M91" s="1128">
        <v>268</v>
      </c>
      <c r="N91" s="1036" t="s">
        <v>843</v>
      </c>
      <c r="O91" s="1036" t="s">
        <v>974</v>
      </c>
      <c r="P91" s="1036" t="s">
        <v>974</v>
      </c>
      <c r="Q91" s="1036" t="s">
        <v>974</v>
      </c>
      <c r="R91" s="1036" t="s">
        <v>843</v>
      </c>
      <c r="S91" s="1024"/>
      <c r="T91" s="62"/>
    </row>
    <row r="92" spans="1:20" s="42" customFormat="1" ht="34.5" customHeight="1">
      <c r="A92" s="1483" t="s">
        <v>115</v>
      </c>
      <c r="B92" s="1036" t="s">
        <v>1293</v>
      </c>
      <c r="C92" s="1036" t="s">
        <v>843</v>
      </c>
      <c r="D92" s="1036" t="s">
        <v>974</v>
      </c>
      <c r="E92" s="1036" t="s">
        <v>843</v>
      </c>
      <c r="F92" s="1036" t="s">
        <v>974</v>
      </c>
      <c r="G92" s="1036"/>
      <c r="H92" s="1036" t="s">
        <v>974</v>
      </c>
      <c r="I92" s="1036" t="s">
        <v>974</v>
      </c>
      <c r="J92" s="1036" t="s">
        <v>843</v>
      </c>
      <c r="K92" s="1036" t="s">
        <v>843</v>
      </c>
      <c r="L92" s="1036"/>
      <c r="M92" s="1128">
        <v>345</v>
      </c>
      <c r="N92" s="1036" t="s">
        <v>974</v>
      </c>
      <c r="O92" s="1036" t="s">
        <v>843</v>
      </c>
      <c r="P92" s="1036" t="s">
        <v>843</v>
      </c>
      <c r="Q92" s="1036" t="s">
        <v>974</v>
      </c>
      <c r="R92" s="1036" t="s">
        <v>974</v>
      </c>
      <c r="S92" s="1024"/>
      <c r="T92" s="62"/>
    </row>
    <row r="93" spans="1:20" s="42" customFormat="1" ht="34.5" customHeight="1">
      <c r="A93" s="1483" t="s">
        <v>115</v>
      </c>
      <c r="B93" s="1036" t="s">
        <v>1294</v>
      </c>
      <c r="C93" s="1036" t="s">
        <v>843</v>
      </c>
      <c r="D93" s="1036" t="s">
        <v>843</v>
      </c>
      <c r="E93" s="1036" t="s">
        <v>843</v>
      </c>
      <c r="F93" s="1036" t="s">
        <v>843</v>
      </c>
      <c r="G93" s="1036"/>
      <c r="H93" s="1036" t="s">
        <v>843</v>
      </c>
      <c r="I93" s="1036" t="s">
        <v>843</v>
      </c>
      <c r="J93" s="1036" t="s">
        <v>843</v>
      </c>
      <c r="K93" s="1036" t="s">
        <v>843</v>
      </c>
      <c r="L93" s="1036"/>
      <c r="M93" s="1128">
        <v>481</v>
      </c>
      <c r="N93" s="1036" t="s">
        <v>843</v>
      </c>
      <c r="O93" s="1036" t="s">
        <v>843</v>
      </c>
      <c r="P93" s="1036" t="s">
        <v>843</v>
      </c>
      <c r="Q93" s="1036" t="s">
        <v>974</v>
      </c>
      <c r="R93" s="1036" t="s">
        <v>843</v>
      </c>
      <c r="S93" s="1024"/>
      <c r="T93" s="62"/>
    </row>
    <row r="94" spans="1:20" s="42" customFormat="1" ht="34.5" customHeight="1">
      <c r="A94" s="1483" t="s">
        <v>115</v>
      </c>
      <c r="B94" s="1036" t="s">
        <v>1295</v>
      </c>
      <c r="C94" s="1036" t="s">
        <v>843</v>
      </c>
      <c r="D94" s="1036" t="s">
        <v>974</v>
      </c>
      <c r="E94" s="1036" t="s">
        <v>974</v>
      </c>
      <c r="F94" s="1036" t="s">
        <v>843</v>
      </c>
      <c r="G94" s="1036"/>
      <c r="H94" s="1036" t="s">
        <v>843</v>
      </c>
      <c r="I94" s="1036" t="s">
        <v>974</v>
      </c>
      <c r="J94" s="1036" t="s">
        <v>843</v>
      </c>
      <c r="K94" s="1036" t="s">
        <v>843</v>
      </c>
      <c r="L94" s="1036"/>
      <c r="M94" s="1128">
        <v>1216</v>
      </c>
      <c r="N94" s="1036" t="s">
        <v>843</v>
      </c>
      <c r="O94" s="1036" t="s">
        <v>843</v>
      </c>
      <c r="P94" s="1036" t="s">
        <v>843</v>
      </c>
      <c r="Q94" s="1036" t="s">
        <v>843</v>
      </c>
      <c r="R94" s="1036" t="s">
        <v>843</v>
      </c>
      <c r="S94" s="1024"/>
      <c r="T94" s="62"/>
    </row>
    <row r="95" spans="1:20" s="42" customFormat="1" ht="34.5" customHeight="1">
      <c r="A95" s="1483" t="s">
        <v>115</v>
      </c>
      <c r="B95" s="1036" t="s">
        <v>1296</v>
      </c>
      <c r="C95" s="1036" t="s">
        <v>974</v>
      </c>
      <c r="D95" s="1036" t="s">
        <v>974</v>
      </c>
      <c r="E95" s="1036" t="s">
        <v>974</v>
      </c>
      <c r="F95" s="1036" t="s">
        <v>974</v>
      </c>
      <c r="G95" s="1036"/>
      <c r="H95" s="1036" t="s">
        <v>843</v>
      </c>
      <c r="I95" s="1036" t="s">
        <v>843</v>
      </c>
      <c r="J95" s="1036" t="s">
        <v>843</v>
      </c>
      <c r="K95" s="1036" t="s">
        <v>843</v>
      </c>
      <c r="L95" s="1036"/>
      <c r="M95" s="1128">
        <v>382</v>
      </c>
      <c r="N95" s="1036" t="s">
        <v>843</v>
      </c>
      <c r="O95" s="1036" t="s">
        <v>843</v>
      </c>
      <c r="P95" s="1036" t="s">
        <v>843</v>
      </c>
      <c r="Q95" s="1036" t="s">
        <v>843</v>
      </c>
      <c r="R95" s="1036" t="s">
        <v>843</v>
      </c>
      <c r="S95" s="1024"/>
      <c r="T95" s="62"/>
    </row>
    <row r="96" spans="1:20" s="42" customFormat="1" ht="34.5" customHeight="1">
      <c r="A96" s="1483" t="s">
        <v>115</v>
      </c>
      <c r="B96" s="1036" t="s">
        <v>1297</v>
      </c>
      <c r="C96" s="1036" t="s">
        <v>974</v>
      </c>
      <c r="D96" s="1036" t="s">
        <v>974</v>
      </c>
      <c r="E96" s="1036" t="s">
        <v>974</v>
      </c>
      <c r="F96" s="1036" t="s">
        <v>974</v>
      </c>
      <c r="G96" s="1036"/>
      <c r="H96" s="1036" t="s">
        <v>974</v>
      </c>
      <c r="I96" s="1036" t="s">
        <v>843</v>
      </c>
      <c r="J96" s="1036" t="s">
        <v>843</v>
      </c>
      <c r="K96" s="1036" t="s">
        <v>843</v>
      </c>
      <c r="L96" s="1036"/>
      <c r="M96" s="1128">
        <v>337</v>
      </c>
      <c r="N96" s="1036" t="s">
        <v>843</v>
      </c>
      <c r="O96" s="1036" t="s">
        <v>843</v>
      </c>
      <c r="P96" s="1036" t="s">
        <v>843</v>
      </c>
      <c r="Q96" s="1036" t="s">
        <v>974</v>
      </c>
      <c r="R96" s="1036" t="s">
        <v>974</v>
      </c>
      <c r="S96" s="1024"/>
      <c r="T96" s="62"/>
    </row>
    <row r="97" spans="1:20" s="42" customFormat="1" ht="34.5" customHeight="1">
      <c r="A97" s="1483" t="s">
        <v>115</v>
      </c>
      <c r="B97" s="1036" t="s">
        <v>1298</v>
      </c>
      <c r="C97" s="1036" t="s">
        <v>974</v>
      </c>
      <c r="D97" s="1036" t="s">
        <v>974</v>
      </c>
      <c r="E97" s="1036" t="s">
        <v>974</v>
      </c>
      <c r="F97" s="1036" t="s">
        <v>974</v>
      </c>
      <c r="G97" s="1036"/>
      <c r="H97" s="1036" t="s">
        <v>843</v>
      </c>
      <c r="I97" s="1036" t="s">
        <v>843</v>
      </c>
      <c r="J97" s="1036" t="s">
        <v>843</v>
      </c>
      <c r="K97" s="1036" t="s">
        <v>843</v>
      </c>
      <c r="L97" s="1036"/>
      <c r="M97" s="1128">
        <v>358</v>
      </c>
      <c r="N97" s="1036" t="s">
        <v>843</v>
      </c>
      <c r="O97" s="1036" t="s">
        <v>843</v>
      </c>
      <c r="P97" s="1036" t="s">
        <v>843</v>
      </c>
      <c r="Q97" s="1036" t="s">
        <v>974</v>
      </c>
      <c r="R97" s="1036" t="s">
        <v>843</v>
      </c>
      <c r="S97" s="1024"/>
      <c r="T97" s="62"/>
    </row>
    <row r="98" spans="1:20" s="42" customFormat="1" ht="34.5" customHeight="1">
      <c r="A98" s="1483" t="s">
        <v>115</v>
      </c>
      <c r="B98" s="1123" t="s">
        <v>1299</v>
      </c>
      <c r="C98" s="1036" t="s">
        <v>843</v>
      </c>
      <c r="D98" s="1036" t="s">
        <v>974</v>
      </c>
      <c r="E98" s="1036" t="s">
        <v>843</v>
      </c>
      <c r="F98" s="1036" t="s">
        <v>974</v>
      </c>
      <c r="G98" s="1036"/>
      <c r="H98" s="1036" t="s">
        <v>843</v>
      </c>
      <c r="I98" s="1036" t="s">
        <v>974</v>
      </c>
      <c r="J98" s="1036" t="s">
        <v>843</v>
      </c>
      <c r="K98" s="1036" t="s">
        <v>843</v>
      </c>
      <c r="L98" s="1036"/>
      <c r="M98" s="1128">
        <v>379</v>
      </c>
      <c r="N98" s="1036" t="s">
        <v>974</v>
      </c>
      <c r="O98" s="1036" t="s">
        <v>843</v>
      </c>
      <c r="P98" s="1036" t="s">
        <v>974</v>
      </c>
      <c r="Q98" s="1036" t="s">
        <v>843</v>
      </c>
      <c r="R98" s="1036" t="s">
        <v>843</v>
      </c>
      <c r="S98" s="1024"/>
      <c r="T98" s="62"/>
    </row>
    <row r="99" spans="1:20" s="42" customFormat="1" ht="34.5" customHeight="1">
      <c r="A99" s="1483" t="s">
        <v>115</v>
      </c>
      <c r="B99" s="1123" t="s">
        <v>1300</v>
      </c>
      <c r="C99" s="1036" t="s">
        <v>974</v>
      </c>
      <c r="D99" s="1036" t="s">
        <v>974</v>
      </c>
      <c r="E99" s="1036" t="s">
        <v>974</v>
      </c>
      <c r="F99" s="1036" t="s">
        <v>974</v>
      </c>
      <c r="G99" s="1036"/>
      <c r="H99" s="1036" t="s">
        <v>843</v>
      </c>
      <c r="I99" s="1036" t="s">
        <v>974</v>
      </c>
      <c r="J99" s="1036" t="s">
        <v>843</v>
      </c>
      <c r="K99" s="1036" t="s">
        <v>843</v>
      </c>
      <c r="L99" s="1036"/>
      <c r="M99" s="1128">
        <v>600</v>
      </c>
      <c r="N99" s="1036" t="s">
        <v>974</v>
      </c>
      <c r="O99" s="1036" t="s">
        <v>843</v>
      </c>
      <c r="P99" s="1036" t="s">
        <v>843</v>
      </c>
      <c r="Q99" s="1036" t="s">
        <v>843</v>
      </c>
      <c r="R99" s="1036" t="s">
        <v>843</v>
      </c>
      <c r="S99" s="1024"/>
      <c r="T99" s="62"/>
    </row>
    <row r="100" spans="1:20" s="42" customFormat="1" ht="34.5" customHeight="1">
      <c r="A100" s="1483" t="s">
        <v>110</v>
      </c>
      <c r="B100" s="1123" t="s">
        <v>1051</v>
      </c>
      <c r="C100" s="1036" t="s">
        <v>843</v>
      </c>
      <c r="D100" s="1036" t="s">
        <v>974</v>
      </c>
      <c r="E100" s="1036" t="s">
        <v>843</v>
      </c>
      <c r="F100" s="1036" t="s">
        <v>843</v>
      </c>
      <c r="G100" s="1036"/>
      <c r="H100" s="1036" t="s">
        <v>843</v>
      </c>
      <c r="I100" s="1036" t="s">
        <v>974</v>
      </c>
      <c r="J100" s="1036" t="s">
        <v>843</v>
      </c>
      <c r="K100" s="1036" t="s">
        <v>843</v>
      </c>
      <c r="L100" s="1036"/>
      <c r="M100" s="1128">
        <v>287</v>
      </c>
      <c r="N100" s="1036" t="s">
        <v>843</v>
      </c>
      <c r="O100" s="1036" t="s">
        <v>843</v>
      </c>
      <c r="P100" s="1036" t="s">
        <v>843</v>
      </c>
      <c r="Q100" s="1036" t="s">
        <v>974</v>
      </c>
      <c r="R100" s="1036" t="s">
        <v>843</v>
      </c>
      <c r="S100" s="1024"/>
      <c r="T100" s="62"/>
    </row>
    <row r="101" spans="1:20" s="42" customFormat="1" ht="34.5" customHeight="1">
      <c r="A101" s="1483" t="s">
        <v>110</v>
      </c>
      <c r="B101" s="1123" t="s">
        <v>1052</v>
      </c>
      <c r="C101" s="1036" t="s">
        <v>843</v>
      </c>
      <c r="D101" s="1036" t="s">
        <v>974</v>
      </c>
      <c r="E101" s="1036" t="s">
        <v>843</v>
      </c>
      <c r="F101" s="1036" t="s">
        <v>843</v>
      </c>
      <c r="G101" s="1036"/>
      <c r="H101" s="1036" t="s">
        <v>843</v>
      </c>
      <c r="I101" s="1036" t="s">
        <v>974</v>
      </c>
      <c r="J101" s="1036" t="s">
        <v>843</v>
      </c>
      <c r="K101" s="1036" t="s">
        <v>843</v>
      </c>
      <c r="L101" s="1036"/>
      <c r="M101" s="1128">
        <v>320</v>
      </c>
      <c r="N101" s="1036" t="s">
        <v>843</v>
      </c>
      <c r="O101" s="1036" t="s">
        <v>843</v>
      </c>
      <c r="P101" s="1036" t="s">
        <v>843</v>
      </c>
      <c r="Q101" s="1036" t="s">
        <v>974</v>
      </c>
      <c r="R101" s="1036" t="s">
        <v>843</v>
      </c>
      <c r="S101" s="1024"/>
      <c r="T101" s="62"/>
    </row>
    <row r="102" spans="1:20" s="42" customFormat="1" ht="34.5" customHeight="1">
      <c r="A102" s="1483" t="s">
        <v>110</v>
      </c>
      <c r="B102" s="1123" t="s">
        <v>1053</v>
      </c>
      <c r="C102" s="1036" t="s">
        <v>843</v>
      </c>
      <c r="D102" s="1036" t="s">
        <v>974</v>
      </c>
      <c r="E102" s="1036" t="s">
        <v>843</v>
      </c>
      <c r="F102" s="1036" t="s">
        <v>843</v>
      </c>
      <c r="G102" s="1036"/>
      <c r="H102" s="1036" t="s">
        <v>843</v>
      </c>
      <c r="I102" s="1036" t="s">
        <v>974</v>
      </c>
      <c r="J102" s="1036" t="s">
        <v>843</v>
      </c>
      <c r="K102" s="1036" t="s">
        <v>843</v>
      </c>
      <c r="L102" s="1036"/>
      <c r="M102" s="1128">
        <v>273</v>
      </c>
      <c r="N102" s="1036" t="s">
        <v>843</v>
      </c>
      <c r="O102" s="1036" t="s">
        <v>843</v>
      </c>
      <c r="P102" s="1036" t="s">
        <v>843</v>
      </c>
      <c r="Q102" s="1036" t="s">
        <v>974</v>
      </c>
      <c r="R102" s="1036" t="s">
        <v>843</v>
      </c>
      <c r="S102" s="1024"/>
      <c r="T102" s="62"/>
    </row>
    <row r="103" spans="1:20" s="42" customFormat="1" ht="34.5" customHeight="1">
      <c r="A103" s="1483" t="s">
        <v>110</v>
      </c>
      <c r="B103" s="1123" t="s">
        <v>1054</v>
      </c>
      <c r="C103" s="1036" t="s">
        <v>843</v>
      </c>
      <c r="D103" s="1036" t="s">
        <v>843</v>
      </c>
      <c r="E103" s="1036" t="s">
        <v>843</v>
      </c>
      <c r="F103" s="1036" t="s">
        <v>843</v>
      </c>
      <c r="G103" s="1036"/>
      <c r="H103" s="1036" t="s">
        <v>843</v>
      </c>
      <c r="I103" s="1036" t="s">
        <v>843</v>
      </c>
      <c r="J103" s="1036" t="s">
        <v>843</v>
      </c>
      <c r="K103" s="1036" t="s">
        <v>843</v>
      </c>
      <c r="L103" s="1036"/>
      <c r="M103" s="1128">
        <v>355</v>
      </c>
      <c r="N103" s="1036" t="s">
        <v>843</v>
      </c>
      <c r="O103" s="1036" t="s">
        <v>843</v>
      </c>
      <c r="P103" s="1036" t="s">
        <v>843</v>
      </c>
      <c r="Q103" s="1036" t="s">
        <v>843</v>
      </c>
      <c r="R103" s="1036" t="s">
        <v>843</v>
      </c>
      <c r="S103" s="1024"/>
      <c r="T103" s="62"/>
    </row>
    <row r="104" spans="1:20" s="42" customFormat="1" ht="34.5" customHeight="1">
      <c r="A104" s="1483" t="s">
        <v>110</v>
      </c>
      <c r="B104" s="1123" t="s">
        <v>1055</v>
      </c>
      <c r="C104" s="1036" t="s">
        <v>974</v>
      </c>
      <c r="D104" s="1036" t="s">
        <v>974</v>
      </c>
      <c r="E104" s="1036" t="s">
        <v>974</v>
      </c>
      <c r="F104" s="1036" t="s">
        <v>974</v>
      </c>
      <c r="G104" s="1036"/>
      <c r="H104" s="1036" t="s">
        <v>974</v>
      </c>
      <c r="I104" s="1036" t="s">
        <v>974</v>
      </c>
      <c r="J104" s="1036" t="s">
        <v>974</v>
      </c>
      <c r="K104" s="1036" t="s">
        <v>974</v>
      </c>
      <c r="L104" s="1036"/>
      <c r="M104" s="1280" t="s">
        <v>1439</v>
      </c>
      <c r="N104" s="1036" t="s">
        <v>843</v>
      </c>
      <c r="O104" s="1036" t="s">
        <v>843</v>
      </c>
      <c r="P104" s="1036" t="s">
        <v>843</v>
      </c>
      <c r="Q104" s="1036" t="s">
        <v>974</v>
      </c>
      <c r="R104" s="1036" t="s">
        <v>843</v>
      </c>
      <c r="S104" s="1024"/>
      <c r="T104" s="62"/>
    </row>
    <row r="105" spans="1:20" s="42" customFormat="1" ht="34.5" customHeight="1">
      <c r="A105" s="1483" t="s">
        <v>110</v>
      </c>
      <c r="B105" s="1123" t="s">
        <v>1056</v>
      </c>
      <c r="C105" s="1036" t="s">
        <v>843</v>
      </c>
      <c r="D105" s="1036" t="s">
        <v>843</v>
      </c>
      <c r="E105" s="1036" t="s">
        <v>843</v>
      </c>
      <c r="F105" s="1036" t="s">
        <v>843</v>
      </c>
      <c r="G105" s="1036"/>
      <c r="H105" s="1036" t="s">
        <v>843</v>
      </c>
      <c r="I105" s="1036" t="s">
        <v>843</v>
      </c>
      <c r="J105" s="1036" t="s">
        <v>843</v>
      </c>
      <c r="K105" s="1036" t="s">
        <v>843</v>
      </c>
      <c r="L105" s="1036"/>
      <c r="M105" s="1128">
        <v>269</v>
      </c>
      <c r="N105" s="1036" t="s">
        <v>843</v>
      </c>
      <c r="O105" s="1036" t="s">
        <v>843</v>
      </c>
      <c r="P105" s="1036" t="s">
        <v>843</v>
      </c>
      <c r="Q105" s="1036" t="s">
        <v>974</v>
      </c>
      <c r="R105" s="1036" t="s">
        <v>843</v>
      </c>
      <c r="S105" s="1024"/>
      <c r="T105" s="62"/>
    </row>
    <row r="106" spans="1:20" s="42" customFormat="1" ht="34.5" customHeight="1">
      <c r="A106" s="1483" t="s">
        <v>110</v>
      </c>
      <c r="B106" s="1123" t="s">
        <v>1057</v>
      </c>
      <c r="C106" s="1036" t="s">
        <v>974</v>
      </c>
      <c r="D106" s="1036" t="s">
        <v>974</v>
      </c>
      <c r="E106" s="1036" t="s">
        <v>843</v>
      </c>
      <c r="F106" s="1036" t="s">
        <v>843</v>
      </c>
      <c r="G106" s="1036"/>
      <c r="H106" s="1036" t="s">
        <v>974</v>
      </c>
      <c r="I106" s="1036" t="s">
        <v>974</v>
      </c>
      <c r="J106" s="1036" t="s">
        <v>843</v>
      </c>
      <c r="K106" s="1036" t="s">
        <v>843</v>
      </c>
      <c r="L106" s="1036"/>
      <c r="M106" s="1128">
        <v>165</v>
      </c>
      <c r="N106" s="1036" t="s">
        <v>843</v>
      </c>
      <c r="O106" s="1036" t="s">
        <v>843</v>
      </c>
      <c r="P106" s="1036" t="s">
        <v>843</v>
      </c>
      <c r="Q106" s="1036" t="s">
        <v>974</v>
      </c>
      <c r="R106" s="1036" t="s">
        <v>843</v>
      </c>
      <c r="S106" s="1024"/>
      <c r="T106" s="62"/>
    </row>
    <row r="107" spans="1:20" s="42" customFormat="1" ht="34.5" customHeight="1">
      <c r="A107" s="1483" t="s">
        <v>110</v>
      </c>
      <c r="B107" s="1123" t="s">
        <v>1058</v>
      </c>
      <c r="C107" s="1036" t="s">
        <v>843</v>
      </c>
      <c r="D107" s="1036" t="s">
        <v>974</v>
      </c>
      <c r="E107" s="1036" t="s">
        <v>843</v>
      </c>
      <c r="F107" s="1036" t="s">
        <v>843</v>
      </c>
      <c r="G107" s="1036"/>
      <c r="H107" s="1036" t="s">
        <v>843</v>
      </c>
      <c r="I107" s="1036" t="s">
        <v>974</v>
      </c>
      <c r="J107" s="1036" t="s">
        <v>843</v>
      </c>
      <c r="K107" s="1036" t="s">
        <v>843</v>
      </c>
      <c r="L107" s="1036"/>
      <c r="M107" s="1128">
        <v>283</v>
      </c>
      <c r="N107" s="1036" t="s">
        <v>843</v>
      </c>
      <c r="O107" s="1036" t="s">
        <v>843</v>
      </c>
      <c r="P107" s="1036" t="s">
        <v>843</v>
      </c>
      <c r="Q107" s="1036" t="s">
        <v>974</v>
      </c>
      <c r="R107" s="1036" t="s">
        <v>843</v>
      </c>
      <c r="S107" s="1024"/>
      <c r="T107" s="62"/>
    </row>
    <row r="108" spans="1:20" s="42" customFormat="1" ht="34.5" customHeight="1">
      <c r="A108" s="1483" t="s">
        <v>110</v>
      </c>
      <c r="B108" s="1123" t="s">
        <v>1059</v>
      </c>
      <c r="C108" s="1036" t="s">
        <v>843</v>
      </c>
      <c r="D108" s="1036" t="s">
        <v>974</v>
      </c>
      <c r="E108" s="1036" t="s">
        <v>843</v>
      </c>
      <c r="F108" s="1036" t="s">
        <v>843</v>
      </c>
      <c r="G108" s="1036"/>
      <c r="H108" s="1036" t="s">
        <v>843</v>
      </c>
      <c r="I108" s="1036" t="s">
        <v>974</v>
      </c>
      <c r="J108" s="1036" t="s">
        <v>843</v>
      </c>
      <c r="K108" s="1036" t="s">
        <v>843</v>
      </c>
      <c r="L108" s="1036"/>
      <c r="M108" s="1128">
        <v>354</v>
      </c>
      <c r="N108" s="1036" t="s">
        <v>843</v>
      </c>
      <c r="O108" s="1036" t="s">
        <v>843</v>
      </c>
      <c r="P108" s="1036" t="s">
        <v>843</v>
      </c>
      <c r="Q108" s="1036" t="s">
        <v>974</v>
      </c>
      <c r="R108" s="1036" t="s">
        <v>843</v>
      </c>
      <c r="S108" s="1024"/>
      <c r="T108" s="62"/>
    </row>
    <row r="109" spans="1:20" s="42" customFormat="1" ht="34.5" customHeight="1">
      <c r="A109" s="1483" t="s">
        <v>110</v>
      </c>
      <c r="B109" s="1123" t="s">
        <v>1060</v>
      </c>
      <c r="C109" s="1036" t="s">
        <v>843</v>
      </c>
      <c r="D109" s="1036" t="s">
        <v>974</v>
      </c>
      <c r="E109" s="1036" t="s">
        <v>843</v>
      </c>
      <c r="F109" s="1036" t="s">
        <v>843</v>
      </c>
      <c r="G109" s="1036"/>
      <c r="H109" s="1036" t="s">
        <v>843</v>
      </c>
      <c r="I109" s="1036" t="s">
        <v>974</v>
      </c>
      <c r="J109" s="1036" t="s">
        <v>843</v>
      </c>
      <c r="K109" s="1036" t="s">
        <v>843</v>
      </c>
      <c r="L109" s="1036"/>
      <c r="M109" s="1128">
        <v>218</v>
      </c>
      <c r="N109" s="1036" t="s">
        <v>843</v>
      </c>
      <c r="O109" s="1036" t="s">
        <v>843</v>
      </c>
      <c r="P109" s="1036" t="s">
        <v>843</v>
      </c>
      <c r="Q109" s="1036" t="s">
        <v>974</v>
      </c>
      <c r="R109" s="1036" t="s">
        <v>843</v>
      </c>
      <c r="S109" s="1024"/>
      <c r="T109" s="62"/>
    </row>
    <row r="110" spans="1:20" s="42" customFormat="1" ht="34.5" customHeight="1">
      <c r="A110" s="1483" t="s">
        <v>110</v>
      </c>
      <c r="B110" s="1123" t="s">
        <v>1061</v>
      </c>
      <c r="C110" s="1036" t="s">
        <v>974</v>
      </c>
      <c r="D110" s="1036" t="s">
        <v>843</v>
      </c>
      <c r="E110" s="1036" t="s">
        <v>843</v>
      </c>
      <c r="F110" s="1036" t="s">
        <v>843</v>
      </c>
      <c r="G110" s="1036"/>
      <c r="H110" s="1036" t="s">
        <v>974</v>
      </c>
      <c r="I110" s="1036" t="s">
        <v>843</v>
      </c>
      <c r="J110" s="1036" t="s">
        <v>843</v>
      </c>
      <c r="K110" s="1036" t="s">
        <v>843</v>
      </c>
      <c r="L110" s="1036"/>
      <c r="M110" s="1128">
        <v>266</v>
      </c>
      <c r="N110" s="1036" t="s">
        <v>843</v>
      </c>
      <c r="O110" s="1036" t="s">
        <v>843</v>
      </c>
      <c r="P110" s="1036" t="s">
        <v>843</v>
      </c>
      <c r="Q110" s="1036" t="s">
        <v>974</v>
      </c>
      <c r="R110" s="1036" t="s">
        <v>843</v>
      </c>
      <c r="S110" s="1024"/>
      <c r="T110" s="62"/>
    </row>
    <row r="111" spans="1:20" s="42" customFormat="1" ht="34.5" customHeight="1">
      <c r="A111" s="1483" t="s">
        <v>110</v>
      </c>
      <c r="B111" s="1123" t="s">
        <v>1062</v>
      </c>
      <c r="C111" s="1036" t="s">
        <v>843</v>
      </c>
      <c r="D111" s="1036" t="s">
        <v>843</v>
      </c>
      <c r="E111" s="1036" t="s">
        <v>843</v>
      </c>
      <c r="F111" s="1036" t="s">
        <v>843</v>
      </c>
      <c r="G111" s="1036"/>
      <c r="H111" s="1036" t="s">
        <v>843</v>
      </c>
      <c r="I111" s="1036" t="s">
        <v>843</v>
      </c>
      <c r="J111" s="1036" t="s">
        <v>843</v>
      </c>
      <c r="K111" s="1036" t="s">
        <v>843</v>
      </c>
      <c r="L111" s="1036"/>
      <c r="M111" s="1128">
        <v>225</v>
      </c>
      <c r="N111" s="1036" t="s">
        <v>843</v>
      </c>
      <c r="O111" s="1036" t="s">
        <v>843</v>
      </c>
      <c r="P111" s="1036" t="s">
        <v>843</v>
      </c>
      <c r="Q111" s="1036" t="s">
        <v>843</v>
      </c>
      <c r="R111" s="1036" t="s">
        <v>843</v>
      </c>
      <c r="S111" s="1024"/>
      <c r="T111" s="62"/>
    </row>
    <row r="112" spans="1:20" s="42" customFormat="1" ht="34.5" customHeight="1">
      <c r="A112" s="1483" t="s">
        <v>110</v>
      </c>
      <c r="B112" s="1123" t="s">
        <v>1063</v>
      </c>
      <c r="C112" s="1036" t="s">
        <v>843</v>
      </c>
      <c r="D112" s="1036" t="s">
        <v>843</v>
      </c>
      <c r="E112" s="1036" t="s">
        <v>843</v>
      </c>
      <c r="F112" s="1036" t="s">
        <v>843</v>
      </c>
      <c r="G112" s="1036"/>
      <c r="H112" s="1036" t="s">
        <v>843</v>
      </c>
      <c r="I112" s="1036" t="s">
        <v>843</v>
      </c>
      <c r="J112" s="1036" t="s">
        <v>843</v>
      </c>
      <c r="K112" s="1036" t="s">
        <v>843</v>
      </c>
      <c r="L112" s="1036"/>
      <c r="M112" s="1128">
        <v>1022</v>
      </c>
      <c r="N112" s="1036" t="s">
        <v>843</v>
      </c>
      <c r="O112" s="1036" t="s">
        <v>843</v>
      </c>
      <c r="P112" s="1036" t="s">
        <v>843</v>
      </c>
      <c r="Q112" s="1036" t="s">
        <v>974</v>
      </c>
      <c r="R112" s="1036" t="s">
        <v>843</v>
      </c>
      <c r="S112" s="1024"/>
      <c r="T112" s="62"/>
    </row>
    <row r="113" spans="1:20" s="42" customFormat="1" ht="34.5" customHeight="1">
      <c r="A113" s="1483" t="s">
        <v>110</v>
      </c>
      <c r="B113" s="1123" t="s">
        <v>1064</v>
      </c>
      <c r="C113" s="1036" t="s">
        <v>974</v>
      </c>
      <c r="D113" s="1036" t="s">
        <v>843</v>
      </c>
      <c r="E113" s="1036" t="s">
        <v>843</v>
      </c>
      <c r="F113" s="1036" t="s">
        <v>843</v>
      </c>
      <c r="G113" s="1036"/>
      <c r="H113" s="1036" t="s">
        <v>974</v>
      </c>
      <c r="I113" s="1036" t="s">
        <v>843</v>
      </c>
      <c r="J113" s="1036" t="s">
        <v>843</v>
      </c>
      <c r="K113" s="1036" t="s">
        <v>843</v>
      </c>
      <c r="L113" s="1036"/>
      <c r="M113" s="1128">
        <v>347</v>
      </c>
      <c r="N113" s="1036" t="s">
        <v>843</v>
      </c>
      <c r="O113" s="1036" t="s">
        <v>843</v>
      </c>
      <c r="P113" s="1036" t="s">
        <v>843</v>
      </c>
      <c r="Q113" s="1036" t="s">
        <v>843</v>
      </c>
      <c r="R113" s="1036" t="s">
        <v>843</v>
      </c>
      <c r="S113" s="1024"/>
      <c r="T113" s="62"/>
    </row>
    <row r="114" spans="1:20" s="42" customFormat="1" ht="34.5" customHeight="1">
      <c r="A114" s="1483" t="s">
        <v>110</v>
      </c>
      <c r="B114" s="1123" t="s">
        <v>1065</v>
      </c>
      <c r="C114" s="1036" t="s">
        <v>843</v>
      </c>
      <c r="D114" s="1036" t="s">
        <v>974</v>
      </c>
      <c r="E114" s="1036" t="s">
        <v>974</v>
      </c>
      <c r="F114" s="1036" t="s">
        <v>843</v>
      </c>
      <c r="G114" s="1036"/>
      <c r="H114" s="1036" t="s">
        <v>843</v>
      </c>
      <c r="I114" s="1036" t="s">
        <v>974</v>
      </c>
      <c r="J114" s="1036" t="s">
        <v>974</v>
      </c>
      <c r="K114" s="1036" t="s">
        <v>843</v>
      </c>
      <c r="L114" s="1036"/>
      <c r="M114" s="1280">
        <v>343</v>
      </c>
      <c r="N114" s="1036" t="s">
        <v>843</v>
      </c>
      <c r="O114" s="1036" t="s">
        <v>843</v>
      </c>
      <c r="P114" s="1036" t="s">
        <v>843</v>
      </c>
      <c r="Q114" s="1036" t="s">
        <v>843</v>
      </c>
      <c r="R114" s="1036" t="s">
        <v>843</v>
      </c>
      <c r="S114" s="1024"/>
      <c r="T114" s="62"/>
    </row>
    <row r="115" spans="1:20" s="42" customFormat="1" ht="34.5" customHeight="1">
      <c r="A115" s="1483" t="s">
        <v>110</v>
      </c>
      <c r="B115" s="1123" t="s">
        <v>1066</v>
      </c>
      <c r="C115" s="1036" t="s">
        <v>843</v>
      </c>
      <c r="D115" s="1036" t="s">
        <v>974</v>
      </c>
      <c r="E115" s="1036" t="s">
        <v>843</v>
      </c>
      <c r="F115" s="1036" t="s">
        <v>843</v>
      </c>
      <c r="G115" s="1036"/>
      <c r="H115" s="1036" t="s">
        <v>843</v>
      </c>
      <c r="I115" s="1036" t="s">
        <v>974</v>
      </c>
      <c r="J115" s="1036" t="s">
        <v>843</v>
      </c>
      <c r="K115" s="1036" t="s">
        <v>843</v>
      </c>
      <c r="L115" s="1036"/>
      <c r="M115" s="1128">
        <v>294</v>
      </c>
      <c r="N115" s="1036" t="s">
        <v>843</v>
      </c>
      <c r="O115" s="1036" t="s">
        <v>843</v>
      </c>
      <c r="P115" s="1036" t="s">
        <v>843</v>
      </c>
      <c r="Q115" s="1036" t="s">
        <v>843</v>
      </c>
      <c r="R115" s="1036" t="s">
        <v>843</v>
      </c>
      <c r="S115" s="1024"/>
      <c r="T115" s="62"/>
    </row>
    <row r="116" spans="1:20" s="42" customFormat="1" ht="34.5" customHeight="1">
      <c r="A116" s="1483" t="s">
        <v>110</v>
      </c>
      <c r="B116" s="1123" t="s">
        <v>1067</v>
      </c>
      <c r="C116" s="1036" t="s">
        <v>843</v>
      </c>
      <c r="D116" s="1036" t="s">
        <v>843</v>
      </c>
      <c r="E116" s="1036" t="s">
        <v>843</v>
      </c>
      <c r="F116" s="1036" t="s">
        <v>843</v>
      </c>
      <c r="G116" s="1036"/>
      <c r="H116" s="1036" t="s">
        <v>843</v>
      </c>
      <c r="I116" s="1036" t="s">
        <v>843</v>
      </c>
      <c r="J116" s="1036" t="s">
        <v>843</v>
      </c>
      <c r="K116" s="1036" t="s">
        <v>843</v>
      </c>
      <c r="L116" s="1036"/>
      <c r="M116" s="1128">
        <v>164</v>
      </c>
      <c r="N116" s="1036" t="s">
        <v>843</v>
      </c>
      <c r="O116" s="1036" t="s">
        <v>843</v>
      </c>
      <c r="P116" s="1036" t="s">
        <v>843</v>
      </c>
      <c r="Q116" s="1036" t="s">
        <v>974</v>
      </c>
      <c r="R116" s="1036" t="s">
        <v>843</v>
      </c>
      <c r="S116" s="1024"/>
      <c r="T116" s="62"/>
    </row>
    <row r="117" spans="1:20" s="42" customFormat="1" ht="34.5" customHeight="1">
      <c r="A117" s="1483" t="s">
        <v>110</v>
      </c>
      <c r="B117" s="1036" t="s">
        <v>1068</v>
      </c>
      <c r="C117" s="1036" t="s">
        <v>974</v>
      </c>
      <c r="D117" s="1036" t="s">
        <v>974</v>
      </c>
      <c r="E117" s="1036" t="s">
        <v>843</v>
      </c>
      <c r="F117" s="1036" t="s">
        <v>843</v>
      </c>
      <c r="G117" s="1036"/>
      <c r="H117" s="1036" t="s">
        <v>974</v>
      </c>
      <c r="I117" s="1036" t="s">
        <v>974</v>
      </c>
      <c r="J117" s="1036" t="s">
        <v>843</v>
      </c>
      <c r="K117" s="1036" t="s">
        <v>843</v>
      </c>
      <c r="L117" s="1036"/>
      <c r="M117" s="1128">
        <v>1293</v>
      </c>
      <c r="N117" s="1036" t="s">
        <v>843</v>
      </c>
      <c r="O117" s="1036" t="s">
        <v>843</v>
      </c>
      <c r="P117" s="1036" t="s">
        <v>843</v>
      </c>
      <c r="Q117" s="1036" t="s">
        <v>843</v>
      </c>
      <c r="R117" s="1036" t="s">
        <v>843</v>
      </c>
      <c r="S117" s="1024"/>
      <c r="T117" s="62"/>
    </row>
    <row r="118" spans="1:20" s="42" customFormat="1" ht="34.5" customHeight="1">
      <c r="A118" s="1483" t="s">
        <v>248</v>
      </c>
      <c r="B118" s="1036" t="s">
        <v>1069</v>
      </c>
      <c r="C118" s="1036" t="s">
        <v>843</v>
      </c>
      <c r="D118" s="1036" t="s">
        <v>974</v>
      </c>
      <c r="E118" s="1036" t="s">
        <v>843</v>
      </c>
      <c r="F118" s="1036" t="s">
        <v>843</v>
      </c>
      <c r="G118" s="1036"/>
      <c r="H118" s="1036" t="s">
        <v>843</v>
      </c>
      <c r="I118" s="1036" t="s">
        <v>974</v>
      </c>
      <c r="J118" s="1036" t="s">
        <v>843</v>
      </c>
      <c r="K118" s="1036" t="s">
        <v>843</v>
      </c>
      <c r="L118" s="1036"/>
      <c r="M118" s="1128">
        <v>134</v>
      </c>
      <c r="N118" s="1036" t="s">
        <v>843</v>
      </c>
      <c r="O118" s="1036" t="s">
        <v>974</v>
      </c>
      <c r="P118" s="1036" t="s">
        <v>843</v>
      </c>
      <c r="Q118" s="1036" t="s">
        <v>843</v>
      </c>
      <c r="R118" s="1036" t="s">
        <v>843</v>
      </c>
      <c r="S118" s="1024"/>
      <c r="T118" s="62"/>
    </row>
    <row r="119" spans="1:20" s="42" customFormat="1" ht="34.5" customHeight="1">
      <c r="A119" s="1483" t="s">
        <v>248</v>
      </c>
      <c r="B119" s="1036" t="s">
        <v>1070</v>
      </c>
      <c r="C119" s="1036" t="s">
        <v>974</v>
      </c>
      <c r="D119" s="1036" t="s">
        <v>974</v>
      </c>
      <c r="E119" s="1036" t="s">
        <v>843</v>
      </c>
      <c r="F119" s="1036" t="s">
        <v>843</v>
      </c>
      <c r="G119" s="1036"/>
      <c r="H119" s="1036" t="s">
        <v>843</v>
      </c>
      <c r="I119" s="1036" t="s">
        <v>974</v>
      </c>
      <c r="J119" s="1036" t="s">
        <v>843</v>
      </c>
      <c r="K119" s="1036" t="s">
        <v>843</v>
      </c>
      <c r="L119" s="1036"/>
      <c r="M119" s="1128">
        <v>237</v>
      </c>
      <c r="N119" s="1036" t="s">
        <v>974</v>
      </c>
      <c r="O119" s="1036" t="s">
        <v>974</v>
      </c>
      <c r="P119" s="1036" t="s">
        <v>843</v>
      </c>
      <c r="Q119" s="1036" t="s">
        <v>843</v>
      </c>
      <c r="R119" s="1036" t="s">
        <v>843</v>
      </c>
      <c r="S119" s="1024"/>
      <c r="T119" s="62"/>
    </row>
    <row r="120" spans="1:20" s="42" customFormat="1" ht="34.5" customHeight="1">
      <c r="A120" s="1483" t="s">
        <v>248</v>
      </c>
      <c r="B120" s="1036" t="s">
        <v>1071</v>
      </c>
      <c r="C120" s="1036" t="s">
        <v>843</v>
      </c>
      <c r="D120" s="1036" t="s">
        <v>843</v>
      </c>
      <c r="E120" s="1036" t="s">
        <v>843</v>
      </c>
      <c r="F120" s="1036" t="s">
        <v>843</v>
      </c>
      <c r="G120" s="1036"/>
      <c r="H120" s="1036" t="s">
        <v>843</v>
      </c>
      <c r="I120" s="1036" t="s">
        <v>843</v>
      </c>
      <c r="J120" s="1036" t="s">
        <v>843</v>
      </c>
      <c r="K120" s="1036" t="s">
        <v>843</v>
      </c>
      <c r="L120" s="1036"/>
      <c r="M120" s="1128">
        <v>114</v>
      </c>
      <c r="N120" s="1036" t="s">
        <v>1072</v>
      </c>
      <c r="O120" s="1036" t="s">
        <v>1072</v>
      </c>
      <c r="P120" s="1036" t="s">
        <v>1073</v>
      </c>
      <c r="Q120" s="1036" t="s">
        <v>1073</v>
      </c>
      <c r="R120" s="1036" t="s">
        <v>1073</v>
      </c>
      <c r="S120" s="1066"/>
      <c r="T120" s="62"/>
    </row>
    <row r="121" spans="1:20" s="42" customFormat="1" ht="34.5" customHeight="1">
      <c r="A121" s="1483" t="s">
        <v>248</v>
      </c>
      <c r="B121" s="1036" t="s">
        <v>1074</v>
      </c>
      <c r="C121" s="1036" t="s">
        <v>843</v>
      </c>
      <c r="D121" s="1036" t="s">
        <v>843</v>
      </c>
      <c r="E121" s="1036" t="s">
        <v>843</v>
      </c>
      <c r="F121" s="1036" t="s">
        <v>843</v>
      </c>
      <c r="G121" s="1036"/>
      <c r="H121" s="1036" t="s">
        <v>843</v>
      </c>
      <c r="I121" s="1036" t="s">
        <v>843</v>
      </c>
      <c r="J121" s="1036" t="s">
        <v>843</v>
      </c>
      <c r="K121" s="1036" t="s">
        <v>843</v>
      </c>
      <c r="L121" s="1036"/>
      <c r="M121" s="1128">
        <v>246</v>
      </c>
      <c r="N121" s="1036" t="s">
        <v>974</v>
      </c>
      <c r="O121" s="1036" t="s">
        <v>974</v>
      </c>
      <c r="P121" s="1036" t="s">
        <v>843</v>
      </c>
      <c r="Q121" s="1036" t="s">
        <v>843</v>
      </c>
      <c r="R121" s="1036" t="s">
        <v>843</v>
      </c>
      <c r="S121" s="1024"/>
      <c r="T121" s="62"/>
    </row>
    <row r="122" spans="1:20" s="42" customFormat="1" ht="34.5" customHeight="1">
      <c r="A122" s="1483" t="s">
        <v>248</v>
      </c>
      <c r="B122" s="1036" t="s">
        <v>1075</v>
      </c>
      <c r="C122" s="1036" t="s">
        <v>843</v>
      </c>
      <c r="D122" s="1036" t="s">
        <v>974</v>
      </c>
      <c r="E122" s="1036" t="s">
        <v>843</v>
      </c>
      <c r="F122" s="1036" t="s">
        <v>843</v>
      </c>
      <c r="G122" s="1036"/>
      <c r="H122" s="1036" t="s">
        <v>843</v>
      </c>
      <c r="I122" s="1036" t="s">
        <v>974</v>
      </c>
      <c r="J122" s="1036" t="s">
        <v>843</v>
      </c>
      <c r="K122" s="1036" t="s">
        <v>843</v>
      </c>
      <c r="L122" s="1036"/>
      <c r="M122" s="1128">
        <v>114</v>
      </c>
      <c r="N122" s="1036" t="s">
        <v>974</v>
      </c>
      <c r="O122" s="1036" t="s">
        <v>974</v>
      </c>
      <c r="P122" s="1036" t="s">
        <v>843</v>
      </c>
      <c r="Q122" s="1036" t="s">
        <v>843</v>
      </c>
      <c r="R122" s="1036" t="s">
        <v>843</v>
      </c>
      <c r="S122" s="1024"/>
      <c r="T122" s="62"/>
    </row>
    <row r="123" spans="1:20" s="42" customFormat="1" ht="34.5" customHeight="1">
      <c r="A123" s="1483" t="s">
        <v>248</v>
      </c>
      <c r="B123" s="1036" t="s">
        <v>1076</v>
      </c>
      <c r="C123" s="1036" t="s">
        <v>843</v>
      </c>
      <c r="D123" s="1036" t="s">
        <v>843</v>
      </c>
      <c r="E123" s="1036" t="s">
        <v>843</v>
      </c>
      <c r="F123" s="1036" t="s">
        <v>843</v>
      </c>
      <c r="G123" s="1036"/>
      <c r="H123" s="1036" t="s">
        <v>843</v>
      </c>
      <c r="I123" s="1036" t="s">
        <v>843</v>
      </c>
      <c r="J123" s="1036" t="s">
        <v>843</v>
      </c>
      <c r="K123" s="1036" t="s">
        <v>843</v>
      </c>
      <c r="L123" s="1036"/>
      <c r="M123" s="1128">
        <v>114</v>
      </c>
      <c r="N123" s="1036" t="s">
        <v>974</v>
      </c>
      <c r="O123" s="1036" t="s">
        <v>974</v>
      </c>
      <c r="P123" s="1036" t="s">
        <v>843</v>
      </c>
      <c r="Q123" s="1036" t="s">
        <v>843</v>
      </c>
      <c r="R123" s="1036" t="s">
        <v>843</v>
      </c>
      <c r="S123" s="1024"/>
      <c r="T123" s="62"/>
    </row>
    <row r="124" spans="1:20" s="42" customFormat="1" ht="34.5" customHeight="1">
      <c r="A124" s="1483" t="s">
        <v>248</v>
      </c>
      <c r="B124" s="1036" t="s">
        <v>1077</v>
      </c>
      <c r="C124" s="1036" t="s">
        <v>843</v>
      </c>
      <c r="D124" s="1036" t="s">
        <v>843</v>
      </c>
      <c r="E124" s="1036" t="s">
        <v>843</v>
      </c>
      <c r="F124" s="1036" t="s">
        <v>843</v>
      </c>
      <c r="G124" s="1036"/>
      <c r="H124" s="1036" t="s">
        <v>843</v>
      </c>
      <c r="I124" s="1036" t="s">
        <v>843</v>
      </c>
      <c r="J124" s="1036" t="s">
        <v>843</v>
      </c>
      <c r="K124" s="1036" t="s">
        <v>843</v>
      </c>
      <c r="L124" s="1036"/>
      <c r="M124" s="1128">
        <v>114</v>
      </c>
      <c r="N124" s="1036" t="s">
        <v>974</v>
      </c>
      <c r="O124" s="1036" t="s">
        <v>974</v>
      </c>
      <c r="P124" s="1036" t="s">
        <v>843</v>
      </c>
      <c r="Q124" s="1036" t="s">
        <v>843</v>
      </c>
      <c r="R124" s="1036" t="s">
        <v>843</v>
      </c>
      <c r="S124" s="1024"/>
      <c r="T124" s="62"/>
    </row>
    <row r="125" spans="1:20" s="42" customFormat="1" ht="34.5" customHeight="1">
      <c r="A125" s="1483" t="s">
        <v>248</v>
      </c>
      <c r="B125" s="1036" t="s">
        <v>1078</v>
      </c>
      <c r="C125" s="1036" t="s">
        <v>843</v>
      </c>
      <c r="D125" s="1036" t="s">
        <v>974</v>
      </c>
      <c r="E125" s="1036" t="s">
        <v>843</v>
      </c>
      <c r="F125" s="1036" t="s">
        <v>843</v>
      </c>
      <c r="G125" s="1036"/>
      <c r="H125" s="1036" t="s">
        <v>843</v>
      </c>
      <c r="I125" s="1036" t="s">
        <v>974</v>
      </c>
      <c r="J125" s="1036" t="s">
        <v>843</v>
      </c>
      <c r="K125" s="1036" t="s">
        <v>843</v>
      </c>
      <c r="L125" s="1036"/>
      <c r="M125" s="1128">
        <v>120</v>
      </c>
      <c r="N125" s="1036" t="s">
        <v>974</v>
      </c>
      <c r="O125" s="1036" t="s">
        <v>974</v>
      </c>
      <c r="P125" s="1036" t="s">
        <v>843</v>
      </c>
      <c r="Q125" s="1036" t="s">
        <v>843</v>
      </c>
      <c r="R125" s="1036" t="s">
        <v>843</v>
      </c>
      <c r="S125" s="1024"/>
      <c r="T125" s="62"/>
    </row>
    <row r="126" spans="1:20" s="42" customFormat="1" ht="34.5" customHeight="1">
      <c r="A126" s="1483" t="s">
        <v>248</v>
      </c>
      <c r="B126" s="1036" t="s">
        <v>1079</v>
      </c>
      <c r="C126" s="1036" t="s">
        <v>843</v>
      </c>
      <c r="D126" s="1036" t="s">
        <v>843</v>
      </c>
      <c r="E126" s="1036" t="s">
        <v>843</v>
      </c>
      <c r="F126" s="1036" t="s">
        <v>843</v>
      </c>
      <c r="G126" s="1036"/>
      <c r="H126" s="1036" t="s">
        <v>843</v>
      </c>
      <c r="I126" s="1036" t="s">
        <v>843</v>
      </c>
      <c r="J126" s="1036" t="s">
        <v>843</v>
      </c>
      <c r="K126" s="1036" t="s">
        <v>843</v>
      </c>
      <c r="L126" s="1036"/>
      <c r="M126" s="1128">
        <v>156</v>
      </c>
      <c r="N126" s="1036" t="s">
        <v>974</v>
      </c>
      <c r="O126" s="1036" t="s">
        <v>974</v>
      </c>
      <c r="P126" s="1036" t="s">
        <v>843</v>
      </c>
      <c r="Q126" s="1036" t="s">
        <v>843</v>
      </c>
      <c r="R126" s="1036" t="s">
        <v>843</v>
      </c>
      <c r="S126" s="1024"/>
      <c r="T126" s="62"/>
    </row>
    <row r="127" spans="1:20" s="42" customFormat="1" ht="34.5" customHeight="1">
      <c r="A127" s="1483" t="s">
        <v>248</v>
      </c>
      <c r="B127" s="1036" t="s">
        <v>1080</v>
      </c>
      <c r="C127" s="1036" t="s">
        <v>843</v>
      </c>
      <c r="D127" s="1036" t="s">
        <v>843</v>
      </c>
      <c r="E127" s="1036" t="s">
        <v>843</v>
      </c>
      <c r="F127" s="1036" t="s">
        <v>843</v>
      </c>
      <c r="G127" s="1036"/>
      <c r="H127" s="1036" t="s">
        <v>843</v>
      </c>
      <c r="I127" s="1036" t="s">
        <v>843</v>
      </c>
      <c r="J127" s="1036" t="s">
        <v>843</v>
      </c>
      <c r="K127" s="1036" t="s">
        <v>843</v>
      </c>
      <c r="L127" s="1036"/>
      <c r="M127" s="1128">
        <v>136</v>
      </c>
      <c r="N127" s="1036" t="s">
        <v>974</v>
      </c>
      <c r="O127" s="1036" t="s">
        <v>974</v>
      </c>
      <c r="P127" s="1036" t="s">
        <v>843</v>
      </c>
      <c r="Q127" s="1036" t="s">
        <v>843</v>
      </c>
      <c r="R127" s="1036" t="s">
        <v>843</v>
      </c>
      <c r="S127" s="426"/>
      <c r="T127" s="62"/>
    </row>
    <row r="128" spans="1:20" s="42" customFormat="1" ht="34.5" customHeight="1">
      <c r="A128" s="1483" t="s">
        <v>248</v>
      </c>
      <c r="B128" s="1036" t="s">
        <v>1081</v>
      </c>
      <c r="C128" s="1036" t="s">
        <v>843</v>
      </c>
      <c r="D128" s="1036"/>
      <c r="E128" s="1036" t="s">
        <v>843</v>
      </c>
      <c r="F128" s="1036" t="s">
        <v>843</v>
      </c>
      <c r="G128" s="1036"/>
      <c r="H128" s="1036" t="s">
        <v>843</v>
      </c>
      <c r="I128" s="1036"/>
      <c r="J128" s="1036" t="s">
        <v>843</v>
      </c>
      <c r="K128" s="1036" t="s">
        <v>843</v>
      </c>
      <c r="L128" s="1036"/>
      <c r="M128" s="1128">
        <v>244</v>
      </c>
      <c r="N128" s="1036" t="s">
        <v>974</v>
      </c>
      <c r="O128" s="1036" t="s">
        <v>974</v>
      </c>
      <c r="P128" s="1036" t="s">
        <v>843</v>
      </c>
      <c r="Q128" s="1036" t="s">
        <v>843</v>
      </c>
      <c r="R128" s="1036" t="s">
        <v>843</v>
      </c>
      <c r="S128" s="426" t="s">
        <v>884</v>
      </c>
      <c r="T128" s="62"/>
    </row>
    <row r="129" spans="1:20" s="42" customFormat="1" ht="34.5" customHeight="1">
      <c r="A129" s="1483" t="s">
        <v>248</v>
      </c>
      <c r="B129" s="1036" t="s">
        <v>1082</v>
      </c>
      <c r="C129" s="1036" t="s">
        <v>843</v>
      </c>
      <c r="D129" s="1036"/>
      <c r="E129" s="1036" t="s">
        <v>843</v>
      </c>
      <c r="F129" s="1036" t="s">
        <v>843</v>
      </c>
      <c r="G129" s="1036"/>
      <c r="H129" s="1036" t="s">
        <v>843</v>
      </c>
      <c r="I129" s="1036"/>
      <c r="J129" s="1036" t="s">
        <v>843</v>
      </c>
      <c r="K129" s="1036" t="s">
        <v>843</v>
      </c>
      <c r="L129" s="1036"/>
      <c r="M129" s="1128">
        <v>246</v>
      </c>
      <c r="N129" s="1036" t="s">
        <v>974</v>
      </c>
      <c r="O129" s="1036" t="s">
        <v>974</v>
      </c>
      <c r="P129" s="1036" t="s">
        <v>843</v>
      </c>
      <c r="Q129" s="1036" t="s">
        <v>843</v>
      </c>
      <c r="R129" s="1036" t="s">
        <v>843</v>
      </c>
      <c r="S129" s="426" t="s">
        <v>884</v>
      </c>
      <c r="T129" s="62"/>
    </row>
    <row r="130" spans="1:20" s="42" customFormat="1" ht="34.5" customHeight="1">
      <c r="A130" s="1483" t="s">
        <v>248</v>
      </c>
      <c r="B130" s="1036" t="s">
        <v>1083</v>
      </c>
      <c r="C130" s="1036" t="s">
        <v>843</v>
      </c>
      <c r="D130" s="1036"/>
      <c r="E130" s="1036" t="s">
        <v>843</v>
      </c>
      <c r="F130" s="1036" t="s">
        <v>843</v>
      </c>
      <c r="G130" s="1036"/>
      <c r="H130" s="1036" t="s">
        <v>843</v>
      </c>
      <c r="I130" s="1036"/>
      <c r="J130" s="1036" t="s">
        <v>843</v>
      </c>
      <c r="K130" s="1036" t="s">
        <v>843</v>
      </c>
      <c r="L130" s="1036"/>
      <c r="M130" s="1128">
        <v>114</v>
      </c>
      <c r="N130" s="1036" t="s">
        <v>974</v>
      </c>
      <c r="O130" s="1036" t="s">
        <v>974</v>
      </c>
      <c r="P130" s="1036" t="s">
        <v>843</v>
      </c>
      <c r="Q130" s="1036" t="s">
        <v>843</v>
      </c>
      <c r="R130" s="1036" t="s">
        <v>843</v>
      </c>
      <c r="S130" s="426" t="s">
        <v>884</v>
      </c>
      <c r="T130" s="62"/>
    </row>
    <row r="131" spans="1:20" s="42" customFormat="1" ht="34.5" customHeight="1">
      <c r="A131" s="1483" t="s">
        <v>248</v>
      </c>
      <c r="B131" s="1036" t="s">
        <v>1084</v>
      </c>
      <c r="C131" s="1036" t="s">
        <v>843</v>
      </c>
      <c r="D131" s="1036"/>
      <c r="E131" s="1036" t="s">
        <v>843</v>
      </c>
      <c r="F131" s="1036" t="s">
        <v>843</v>
      </c>
      <c r="G131" s="1036"/>
      <c r="H131" s="1036" t="s">
        <v>843</v>
      </c>
      <c r="I131" s="1036"/>
      <c r="J131" s="1036" t="s">
        <v>843</v>
      </c>
      <c r="K131" s="1036" t="s">
        <v>843</v>
      </c>
      <c r="L131" s="1036"/>
      <c r="M131" s="1128">
        <v>198</v>
      </c>
      <c r="N131" s="1036" t="s">
        <v>974</v>
      </c>
      <c r="O131" s="1036" t="s">
        <v>974</v>
      </c>
      <c r="P131" s="1036" t="s">
        <v>843</v>
      </c>
      <c r="Q131" s="1036" t="s">
        <v>843</v>
      </c>
      <c r="R131" s="1036" t="s">
        <v>843</v>
      </c>
      <c r="S131" s="426" t="s">
        <v>884</v>
      </c>
      <c r="T131" s="62"/>
    </row>
    <row r="132" spans="1:20" s="42" customFormat="1" ht="34.5" customHeight="1">
      <c r="A132" s="1483" t="s">
        <v>248</v>
      </c>
      <c r="B132" s="1036" t="s">
        <v>1085</v>
      </c>
      <c r="C132" s="1036" t="s">
        <v>843</v>
      </c>
      <c r="D132" s="1036"/>
      <c r="E132" s="1036" t="s">
        <v>843</v>
      </c>
      <c r="F132" s="1036" t="s">
        <v>843</v>
      </c>
      <c r="G132" s="1036"/>
      <c r="H132" s="1036" t="s">
        <v>843</v>
      </c>
      <c r="I132" s="1036"/>
      <c r="J132" s="1036" t="s">
        <v>843</v>
      </c>
      <c r="K132" s="1036" t="s">
        <v>843</v>
      </c>
      <c r="L132" s="1036"/>
      <c r="M132" s="1128">
        <v>216</v>
      </c>
      <c r="N132" s="1036" t="s">
        <v>974</v>
      </c>
      <c r="O132" s="1036" t="s">
        <v>974</v>
      </c>
      <c r="P132" s="1036" t="s">
        <v>843</v>
      </c>
      <c r="Q132" s="1036" t="s">
        <v>843</v>
      </c>
      <c r="R132" s="1036" t="s">
        <v>843</v>
      </c>
      <c r="S132" s="426" t="s">
        <v>884</v>
      </c>
      <c r="T132" s="62"/>
    </row>
    <row r="133" spans="1:20" s="42" customFormat="1" ht="34.5" customHeight="1">
      <c r="A133" s="1483" t="s">
        <v>248</v>
      </c>
      <c r="B133" s="1036" t="s">
        <v>1086</v>
      </c>
      <c r="C133" s="1036" t="s">
        <v>843</v>
      </c>
      <c r="D133" s="1036"/>
      <c r="E133" s="1036" t="s">
        <v>843</v>
      </c>
      <c r="F133" s="1036" t="s">
        <v>843</v>
      </c>
      <c r="G133" s="1036"/>
      <c r="H133" s="1036" t="s">
        <v>843</v>
      </c>
      <c r="I133" s="1036"/>
      <c r="J133" s="1036" t="s">
        <v>843</v>
      </c>
      <c r="K133" s="1036" t="s">
        <v>843</v>
      </c>
      <c r="L133" s="1119"/>
      <c r="M133" s="1128">
        <v>71</v>
      </c>
      <c r="N133" s="1036" t="s">
        <v>974</v>
      </c>
      <c r="O133" s="1036" t="s">
        <v>974</v>
      </c>
      <c r="P133" s="1036" t="s">
        <v>843</v>
      </c>
      <c r="Q133" s="1036" t="s">
        <v>843</v>
      </c>
      <c r="R133" s="1036" t="s">
        <v>843</v>
      </c>
      <c r="S133" s="1282" t="s">
        <v>884</v>
      </c>
      <c r="T133" s="62"/>
    </row>
    <row r="134" spans="1:20" s="42" customFormat="1" ht="34.5" customHeight="1">
      <c r="A134" s="1483" t="s">
        <v>895</v>
      </c>
      <c r="B134" s="1036" t="s">
        <v>1068</v>
      </c>
      <c r="C134" s="1036" t="s">
        <v>974</v>
      </c>
      <c r="D134" s="1036" t="s">
        <v>843</v>
      </c>
      <c r="E134" s="1036" t="s">
        <v>843</v>
      </c>
      <c r="F134" s="1036" t="s">
        <v>843</v>
      </c>
      <c r="G134" s="1036"/>
      <c r="H134" s="1036"/>
      <c r="I134" s="1036"/>
      <c r="J134" s="1036"/>
      <c r="K134" s="1036"/>
      <c r="L134" s="1119" t="s">
        <v>1457</v>
      </c>
      <c r="M134" s="1128">
        <v>461</v>
      </c>
      <c r="N134" s="1036" t="s">
        <v>843</v>
      </c>
      <c r="O134" s="1036" t="s">
        <v>974</v>
      </c>
      <c r="P134" s="1036" t="s">
        <v>843</v>
      </c>
      <c r="Q134" s="1036" t="s">
        <v>843</v>
      </c>
      <c r="R134" s="1036" t="s">
        <v>843</v>
      </c>
      <c r="S134" s="1283"/>
      <c r="T134" s="62"/>
    </row>
    <row r="135" spans="1:20" s="42" customFormat="1" ht="34.5" customHeight="1">
      <c r="A135" s="1483" t="s">
        <v>895</v>
      </c>
      <c r="B135" s="1036" t="s">
        <v>1458</v>
      </c>
      <c r="C135" s="1036" t="s">
        <v>974</v>
      </c>
      <c r="D135" s="1036" t="s">
        <v>843</v>
      </c>
      <c r="E135" s="1036" t="s">
        <v>843</v>
      </c>
      <c r="F135" s="1036" t="s">
        <v>843</v>
      </c>
      <c r="G135" s="1036"/>
      <c r="H135" s="1036"/>
      <c r="I135" s="1036"/>
      <c r="J135" s="1036"/>
      <c r="K135" s="1036"/>
      <c r="L135" s="1119" t="s">
        <v>1457</v>
      </c>
      <c r="M135" s="1128">
        <v>200</v>
      </c>
      <c r="N135" s="1036" t="s">
        <v>843</v>
      </c>
      <c r="O135" s="1036" t="s">
        <v>974</v>
      </c>
      <c r="P135" s="1036" t="s">
        <v>843</v>
      </c>
      <c r="Q135" s="1036" t="s">
        <v>843</v>
      </c>
      <c r="R135" s="1036" t="s">
        <v>843</v>
      </c>
      <c r="S135" s="1283"/>
      <c r="T135" s="62"/>
    </row>
    <row r="136" spans="1:20" s="42" customFormat="1" ht="34.5" customHeight="1">
      <c r="A136" s="1483" t="s">
        <v>895</v>
      </c>
      <c r="B136" s="1036" t="s">
        <v>1459</v>
      </c>
      <c r="C136" s="1036" t="s">
        <v>974</v>
      </c>
      <c r="D136" s="1036" t="s">
        <v>843</v>
      </c>
      <c r="E136" s="1036" t="s">
        <v>843</v>
      </c>
      <c r="F136" s="1036" t="s">
        <v>843</v>
      </c>
      <c r="G136" s="1036"/>
      <c r="H136" s="1036"/>
      <c r="I136" s="1036"/>
      <c r="J136" s="1036"/>
      <c r="K136" s="1036"/>
      <c r="L136" s="1119" t="s">
        <v>1457</v>
      </c>
      <c r="M136" s="1128">
        <v>228</v>
      </c>
      <c r="N136" s="1036" t="s">
        <v>843</v>
      </c>
      <c r="O136" s="1036" t="s">
        <v>974</v>
      </c>
      <c r="P136" s="1036" t="s">
        <v>843</v>
      </c>
      <c r="Q136" s="1036" t="s">
        <v>843</v>
      </c>
      <c r="R136" s="1036" t="s">
        <v>843</v>
      </c>
      <c r="S136" s="1283"/>
      <c r="T136" s="62"/>
    </row>
    <row r="137" spans="1:20" s="42" customFormat="1" ht="34.5" customHeight="1">
      <c r="A137" s="1483" t="s">
        <v>895</v>
      </c>
      <c r="B137" s="1036" t="s">
        <v>1460</v>
      </c>
      <c r="C137" s="1036" t="s">
        <v>843</v>
      </c>
      <c r="D137" s="1036" t="s">
        <v>843</v>
      </c>
      <c r="E137" s="1036" t="s">
        <v>843</v>
      </c>
      <c r="F137" s="1036" t="s">
        <v>843</v>
      </c>
      <c r="G137" s="1036"/>
      <c r="H137" s="1036"/>
      <c r="I137" s="1036"/>
      <c r="J137" s="1036"/>
      <c r="K137" s="1036"/>
      <c r="L137" s="1119" t="s">
        <v>1457</v>
      </c>
      <c r="M137" s="1128">
        <v>225</v>
      </c>
      <c r="N137" s="1036" t="s">
        <v>843</v>
      </c>
      <c r="O137" s="1036" t="s">
        <v>974</v>
      </c>
      <c r="P137" s="1036" t="s">
        <v>843</v>
      </c>
      <c r="Q137" s="1036" t="s">
        <v>843</v>
      </c>
      <c r="R137" s="1036" t="s">
        <v>843</v>
      </c>
      <c r="S137" s="1283"/>
      <c r="T137" s="62"/>
    </row>
    <row r="138" spans="1:20" s="42" customFormat="1" ht="34.5" customHeight="1">
      <c r="A138" s="1483" t="s">
        <v>895</v>
      </c>
      <c r="B138" s="1036" t="s">
        <v>1461</v>
      </c>
      <c r="C138" s="1036" t="s">
        <v>974</v>
      </c>
      <c r="D138" s="1036" t="s">
        <v>843</v>
      </c>
      <c r="E138" s="1036" t="s">
        <v>843</v>
      </c>
      <c r="F138" s="1036" t="s">
        <v>843</v>
      </c>
      <c r="G138" s="1036"/>
      <c r="H138" s="1036"/>
      <c r="I138" s="1036"/>
      <c r="J138" s="1036"/>
      <c r="K138" s="1036"/>
      <c r="L138" s="1119" t="s">
        <v>1457</v>
      </c>
      <c r="M138" s="1128">
        <v>190</v>
      </c>
      <c r="N138" s="1036" t="s">
        <v>843</v>
      </c>
      <c r="O138" s="1036" t="s">
        <v>974</v>
      </c>
      <c r="P138" s="1036" t="s">
        <v>843</v>
      </c>
      <c r="Q138" s="1036" t="s">
        <v>974</v>
      </c>
      <c r="R138" s="1036" t="s">
        <v>843</v>
      </c>
      <c r="S138" s="1283"/>
      <c r="T138" s="62"/>
    </row>
    <row r="139" spans="1:20" s="42" customFormat="1" ht="34.5" customHeight="1">
      <c r="A139" s="1483" t="s">
        <v>895</v>
      </c>
      <c r="B139" s="1036" t="s">
        <v>1462</v>
      </c>
      <c r="C139" s="1036" t="s">
        <v>974</v>
      </c>
      <c r="D139" s="1036" t="s">
        <v>843</v>
      </c>
      <c r="E139" s="1036" t="s">
        <v>843</v>
      </c>
      <c r="F139" s="1036" t="s">
        <v>843</v>
      </c>
      <c r="G139" s="1036"/>
      <c r="H139" s="1036"/>
      <c r="I139" s="1036"/>
      <c r="J139" s="1036"/>
      <c r="K139" s="1036"/>
      <c r="L139" s="1119" t="s">
        <v>1457</v>
      </c>
      <c r="M139" s="1128">
        <v>175</v>
      </c>
      <c r="N139" s="1036" t="s">
        <v>843</v>
      </c>
      <c r="O139" s="1036" t="s">
        <v>974</v>
      </c>
      <c r="P139" s="1036" t="s">
        <v>843</v>
      </c>
      <c r="Q139" s="1036" t="s">
        <v>974</v>
      </c>
      <c r="R139" s="1036" t="s">
        <v>974</v>
      </c>
      <c r="S139" s="1283"/>
      <c r="T139" s="62"/>
    </row>
    <row r="140" spans="1:20" s="42" customFormat="1" ht="34.5" customHeight="1">
      <c r="A140" s="1483" t="s">
        <v>895</v>
      </c>
      <c r="B140" s="1036" t="s">
        <v>1463</v>
      </c>
      <c r="C140" s="1036" t="s">
        <v>974</v>
      </c>
      <c r="D140" s="1036" t="s">
        <v>843</v>
      </c>
      <c r="E140" s="1036" t="s">
        <v>843</v>
      </c>
      <c r="F140" s="1036" t="s">
        <v>843</v>
      </c>
      <c r="G140" s="1036"/>
      <c r="H140" s="1036"/>
      <c r="I140" s="1036"/>
      <c r="J140" s="1036"/>
      <c r="K140" s="1036"/>
      <c r="L140" s="1119" t="s">
        <v>1457</v>
      </c>
      <c r="M140" s="1128">
        <v>127</v>
      </c>
      <c r="N140" s="1036" t="s">
        <v>843</v>
      </c>
      <c r="O140" s="1036" t="s">
        <v>974</v>
      </c>
      <c r="P140" s="1036" t="s">
        <v>843</v>
      </c>
      <c r="Q140" s="1036" t="s">
        <v>974</v>
      </c>
      <c r="R140" s="1036" t="s">
        <v>974</v>
      </c>
      <c r="S140" s="1283"/>
      <c r="T140" s="62"/>
    </row>
    <row r="141" spans="1:20" s="42" customFormat="1" ht="34.5" customHeight="1">
      <c r="A141" s="1483" t="s">
        <v>895</v>
      </c>
      <c r="B141" s="1036" t="s">
        <v>1464</v>
      </c>
      <c r="C141" s="1036" t="s">
        <v>974</v>
      </c>
      <c r="D141" s="1036" t="s">
        <v>843</v>
      </c>
      <c r="E141" s="1036" t="s">
        <v>843</v>
      </c>
      <c r="F141" s="1036" t="s">
        <v>843</v>
      </c>
      <c r="G141" s="1036"/>
      <c r="H141" s="1036"/>
      <c r="I141" s="1036"/>
      <c r="J141" s="1036"/>
      <c r="K141" s="1036"/>
      <c r="L141" s="1119" t="s">
        <v>1457</v>
      </c>
      <c r="M141" s="1128">
        <v>131</v>
      </c>
      <c r="N141" s="1036" t="s">
        <v>843</v>
      </c>
      <c r="O141" s="1036" t="s">
        <v>974</v>
      </c>
      <c r="P141" s="1036" t="s">
        <v>843</v>
      </c>
      <c r="Q141" s="1036" t="s">
        <v>843</v>
      </c>
      <c r="R141" s="1036" t="s">
        <v>843</v>
      </c>
      <c r="S141" s="1283"/>
      <c r="T141" s="62"/>
    </row>
    <row r="142" spans="1:20" s="42" customFormat="1" ht="34.5" customHeight="1">
      <c r="A142" s="1483" t="s">
        <v>895</v>
      </c>
      <c r="B142" s="1036" t="s">
        <v>1465</v>
      </c>
      <c r="C142" s="1036" t="s">
        <v>974</v>
      </c>
      <c r="D142" s="1036" t="s">
        <v>843</v>
      </c>
      <c r="E142" s="1036" t="s">
        <v>843</v>
      </c>
      <c r="F142" s="1036" t="s">
        <v>843</v>
      </c>
      <c r="G142" s="1036"/>
      <c r="H142" s="1036"/>
      <c r="I142" s="1036"/>
      <c r="J142" s="1036"/>
      <c r="K142" s="1036"/>
      <c r="L142" s="1119" t="s">
        <v>1457</v>
      </c>
      <c r="M142" s="1128">
        <v>86</v>
      </c>
      <c r="N142" s="1036" t="s">
        <v>843</v>
      </c>
      <c r="O142" s="1036" t="s">
        <v>974</v>
      </c>
      <c r="P142" s="1036" t="s">
        <v>843</v>
      </c>
      <c r="Q142" s="1036" t="s">
        <v>974</v>
      </c>
      <c r="R142" s="1036" t="s">
        <v>974</v>
      </c>
      <c r="S142" s="1283"/>
      <c r="T142" s="62"/>
    </row>
    <row r="143" spans="1:20" s="42" customFormat="1" ht="34.5" customHeight="1">
      <c r="A143" s="1483" t="s">
        <v>895</v>
      </c>
      <c r="B143" s="1036" t="s">
        <v>1466</v>
      </c>
      <c r="C143" s="1036" t="s">
        <v>974</v>
      </c>
      <c r="D143" s="1036" t="s">
        <v>843</v>
      </c>
      <c r="E143" s="1036" t="s">
        <v>843</v>
      </c>
      <c r="F143" s="1036" t="s">
        <v>843</v>
      </c>
      <c r="G143" s="1036"/>
      <c r="H143" s="1036"/>
      <c r="I143" s="1036"/>
      <c r="J143" s="1036"/>
      <c r="K143" s="1036"/>
      <c r="L143" s="1119" t="s">
        <v>1457</v>
      </c>
      <c r="M143" s="1128">
        <v>173</v>
      </c>
      <c r="N143" s="1036" t="s">
        <v>843</v>
      </c>
      <c r="O143" s="1036" t="s">
        <v>974</v>
      </c>
      <c r="P143" s="1036" t="s">
        <v>843</v>
      </c>
      <c r="Q143" s="1036" t="s">
        <v>843</v>
      </c>
      <c r="R143" s="1036" t="s">
        <v>843</v>
      </c>
      <c r="S143" s="1283"/>
      <c r="T143" s="62"/>
    </row>
    <row r="144" spans="1:20" s="42" customFormat="1" ht="34.5" customHeight="1">
      <c r="A144" s="1483" t="s">
        <v>895</v>
      </c>
      <c r="B144" s="1036" t="s">
        <v>1467</v>
      </c>
      <c r="C144" s="1036" t="s">
        <v>974</v>
      </c>
      <c r="D144" s="1036" t="s">
        <v>843</v>
      </c>
      <c r="E144" s="1036" t="s">
        <v>843</v>
      </c>
      <c r="F144" s="1036" t="s">
        <v>843</v>
      </c>
      <c r="G144" s="1036"/>
      <c r="H144" s="1036"/>
      <c r="I144" s="1036"/>
      <c r="J144" s="1036"/>
      <c r="K144" s="1036"/>
      <c r="L144" s="1119" t="s">
        <v>1457</v>
      </c>
      <c r="M144" s="1128">
        <v>222</v>
      </c>
      <c r="N144" s="1036" t="s">
        <v>843</v>
      </c>
      <c r="O144" s="1036" t="s">
        <v>974</v>
      </c>
      <c r="P144" s="1036" t="s">
        <v>843</v>
      </c>
      <c r="Q144" s="1036" t="s">
        <v>974</v>
      </c>
      <c r="R144" s="1036" t="s">
        <v>974</v>
      </c>
      <c r="S144" s="1283"/>
      <c r="T144" s="62"/>
    </row>
    <row r="145" spans="1:20" s="42" customFormat="1" ht="34.5" customHeight="1">
      <c r="A145" s="1483" t="s">
        <v>895</v>
      </c>
      <c r="B145" s="1036" t="s">
        <v>1468</v>
      </c>
      <c r="C145" s="1036" t="s">
        <v>974</v>
      </c>
      <c r="D145" s="1036" t="s">
        <v>843</v>
      </c>
      <c r="E145" s="1036" t="s">
        <v>843</v>
      </c>
      <c r="F145" s="1036" t="s">
        <v>843</v>
      </c>
      <c r="G145" s="1036"/>
      <c r="H145" s="1036"/>
      <c r="I145" s="1036"/>
      <c r="J145" s="1036"/>
      <c r="K145" s="1036"/>
      <c r="L145" s="1119" t="s">
        <v>1457</v>
      </c>
      <c r="M145" s="1128">
        <v>108</v>
      </c>
      <c r="N145" s="1036" t="s">
        <v>843</v>
      </c>
      <c r="O145" s="1036" t="s">
        <v>974</v>
      </c>
      <c r="P145" s="1036" t="s">
        <v>843</v>
      </c>
      <c r="Q145" s="1036" t="s">
        <v>843</v>
      </c>
      <c r="R145" s="1036" t="s">
        <v>974</v>
      </c>
      <c r="S145" s="1283"/>
      <c r="T145" s="62"/>
    </row>
    <row r="146" spans="1:20" s="42" customFormat="1" ht="34.5" customHeight="1">
      <c r="A146" s="1483" t="s">
        <v>895</v>
      </c>
      <c r="B146" s="1036" t="s">
        <v>1469</v>
      </c>
      <c r="C146" s="1036" t="s">
        <v>843</v>
      </c>
      <c r="D146" s="1036" t="s">
        <v>843</v>
      </c>
      <c r="E146" s="1036" t="s">
        <v>843</v>
      </c>
      <c r="F146" s="1036" t="s">
        <v>843</v>
      </c>
      <c r="G146" s="1036"/>
      <c r="H146" s="1036" t="s">
        <v>974</v>
      </c>
      <c r="I146" s="1036" t="s">
        <v>974</v>
      </c>
      <c r="J146" s="1036" t="s">
        <v>974</v>
      </c>
      <c r="K146" s="1036" t="s">
        <v>974</v>
      </c>
      <c r="L146" s="1119"/>
      <c r="M146" s="1280" t="s">
        <v>824</v>
      </c>
      <c r="N146" s="1036" t="s">
        <v>843</v>
      </c>
      <c r="O146" s="1036" t="s">
        <v>974</v>
      </c>
      <c r="P146" s="1036" t="s">
        <v>843</v>
      </c>
      <c r="Q146" s="1036" t="s">
        <v>974</v>
      </c>
      <c r="R146" s="1036" t="s">
        <v>974</v>
      </c>
      <c r="S146" s="1024"/>
      <c r="T146" s="62"/>
    </row>
    <row r="147" spans="1:20" s="42" customFormat="1" ht="34.5" customHeight="1">
      <c r="A147" s="1483" t="s">
        <v>895</v>
      </c>
      <c r="B147" s="1036" t="s">
        <v>1470</v>
      </c>
      <c r="C147" s="1036" t="s">
        <v>974</v>
      </c>
      <c r="D147" s="1036" t="s">
        <v>843</v>
      </c>
      <c r="E147" s="1036" t="s">
        <v>843</v>
      </c>
      <c r="F147" s="1036" t="s">
        <v>843</v>
      </c>
      <c r="G147" s="1036"/>
      <c r="H147" s="1036"/>
      <c r="I147" s="1036"/>
      <c r="J147" s="1036"/>
      <c r="K147" s="1036"/>
      <c r="L147" s="1119" t="s">
        <v>1457</v>
      </c>
      <c r="M147" s="1128">
        <v>90</v>
      </c>
      <c r="N147" s="1036" t="s">
        <v>843</v>
      </c>
      <c r="O147" s="1036" t="s">
        <v>974</v>
      </c>
      <c r="P147" s="1036" t="s">
        <v>843</v>
      </c>
      <c r="Q147" s="1036" t="s">
        <v>974</v>
      </c>
      <c r="R147" s="1036" t="s">
        <v>974</v>
      </c>
      <c r="S147" s="1283"/>
      <c r="T147" s="62"/>
    </row>
    <row r="148" spans="1:20" s="42" customFormat="1" ht="34.5" customHeight="1">
      <c r="A148" s="1483" t="s">
        <v>895</v>
      </c>
      <c r="B148" s="1036" t="s">
        <v>1471</v>
      </c>
      <c r="C148" s="1036" t="s">
        <v>974</v>
      </c>
      <c r="D148" s="1036" t="s">
        <v>843</v>
      </c>
      <c r="E148" s="1036" t="s">
        <v>843</v>
      </c>
      <c r="F148" s="1036" t="s">
        <v>843</v>
      </c>
      <c r="G148" s="1036"/>
      <c r="H148" s="1036"/>
      <c r="I148" s="1036"/>
      <c r="J148" s="1036"/>
      <c r="K148" s="1036"/>
      <c r="L148" s="1119" t="s">
        <v>1457</v>
      </c>
      <c r="M148" s="1128">
        <v>91</v>
      </c>
      <c r="N148" s="1036" t="s">
        <v>843</v>
      </c>
      <c r="O148" s="1036" t="s">
        <v>974</v>
      </c>
      <c r="P148" s="1036" t="s">
        <v>843</v>
      </c>
      <c r="Q148" s="1036" t="s">
        <v>974</v>
      </c>
      <c r="R148" s="1036" t="s">
        <v>974</v>
      </c>
      <c r="S148" s="1283"/>
      <c r="T148" s="62"/>
    </row>
    <row r="149" spans="1:20" s="42" customFormat="1" ht="34.5" customHeight="1">
      <c r="A149" s="1483" t="s">
        <v>895</v>
      </c>
      <c r="B149" s="1036" t="s">
        <v>1472</v>
      </c>
      <c r="C149" s="1036" t="s">
        <v>974</v>
      </c>
      <c r="D149" s="1036" t="s">
        <v>843</v>
      </c>
      <c r="E149" s="1036" t="s">
        <v>843</v>
      </c>
      <c r="F149" s="1036" t="s">
        <v>843</v>
      </c>
      <c r="G149" s="1036"/>
      <c r="H149" s="1036"/>
      <c r="I149" s="1036"/>
      <c r="J149" s="1036"/>
      <c r="K149" s="1036"/>
      <c r="L149" s="1119" t="s">
        <v>1457</v>
      </c>
      <c r="M149" s="1128">
        <v>102</v>
      </c>
      <c r="N149" s="1036" t="s">
        <v>843</v>
      </c>
      <c r="O149" s="1036" t="s">
        <v>974</v>
      </c>
      <c r="P149" s="1036" t="s">
        <v>843</v>
      </c>
      <c r="Q149" s="1036" t="s">
        <v>974</v>
      </c>
      <c r="R149" s="1036" t="s">
        <v>974</v>
      </c>
      <c r="S149" s="1283"/>
      <c r="T149" s="62"/>
    </row>
    <row r="150" spans="1:20" s="42" customFormat="1" ht="34.5" customHeight="1">
      <c r="A150" s="1483" t="s">
        <v>895</v>
      </c>
      <c r="B150" s="1036" t="s">
        <v>1473</v>
      </c>
      <c r="C150" s="1036" t="s">
        <v>974</v>
      </c>
      <c r="D150" s="1036" t="s">
        <v>843</v>
      </c>
      <c r="E150" s="1036" t="s">
        <v>843</v>
      </c>
      <c r="F150" s="1036" t="s">
        <v>843</v>
      </c>
      <c r="G150" s="1036"/>
      <c r="H150" s="1036"/>
      <c r="I150" s="1036"/>
      <c r="J150" s="1036"/>
      <c r="K150" s="1036"/>
      <c r="L150" s="1119" t="s">
        <v>1457</v>
      </c>
      <c r="M150" s="1128">
        <v>156</v>
      </c>
      <c r="N150" s="1036" t="s">
        <v>843</v>
      </c>
      <c r="O150" s="1036" t="s">
        <v>974</v>
      </c>
      <c r="P150" s="1036" t="s">
        <v>843</v>
      </c>
      <c r="Q150" s="1036" t="s">
        <v>974</v>
      </c>
      <c r="R150" s="1036" t="s">
        <v>843</v>
      </c>
      <c r="S150" s="1283"/>
      <c r="T150" s="62"/>
    </row>
    <row r="151" spans="1:20" s="42" customFormat="1" ht="34.5" customHeight="1">
      <c r="A151" s="1483" t="s">
        <v>895</v>
      </c>
      <c r="B151" s="1036" t="s">
        <v>1474</v>
      </c>
      <c r="C151" s="1036" t="s">
        <v>974</v>
      </c>
      <c r="D151" s="1036" t="s">
        <v>843</v>
      </c>
      <c r="E151" s="1036" t="s">
        <v>843</v>
      </c>
      <c r="F151" s="1036" t="s">
        <v>843</v>
      </c>
      <c r="G151" s="1036"/>
      <c r="H151" s="1036"/>
      <c r="I151" s="1036"/>
      <c r="J151" s="1036"/>
      <c r="K151" s="1036"/>
      <c r="L151" s="1119" t="s">
        <v>1457</v>
      </c>
      <c r="M151" s="1128">
        <v>110</v>
      </c>
      <c r="N151" s="1036" t="s">
        <v>843</v>
      </c>
      <c r="O151" s="1036" t="s">
        <v>974</v>
      </c>
      <c r="P151" s="1036" t="s">
        <v>843</v>
      </c>
      <c r="Q151" s="1036" t="s">
        <v>974</v>
      </c>
      <c r="R151" s="1036" t="s">
        <v>843</v>
      </c>
      <c r="S151" s="1283"/>
      <c r="T151" s="62"/>
    </row>
    <row r="152" spans="1:20" s="42" customFormat="1" ht="34.5" customHeight="1">
      <c r="A152" s="1483" t="s">
        <v>895</v>
      </c>
      <c r="B152" s="1036" t="s">
        <v>1475</v>
      </c>
      <c r="C152" s="1036" t="s">
        <v>974</v>
      </c>
      <c r="D152" s="1036" t="s">
        <v>843</v>
      </c>
      <c r="E152" s="1036" t="s">
        <v>843</v>
      </c>
      <c r="F152" s="1036" t="s">
        <v>843</v>
      </c>
      <c r="G152" s="1036"/>
      <c r="H152" s="1036"/>
      <c r="I152" s="1036"/>
      <c r="J152" s="1036"/>
      <c r="K152" s="1036"/>
      <c r="L152" s="1119" t="s">
        <v>1457</v>
      </c>
      <c r="M152" s="1128">
        <v>117</v>
      </c>
      <c r="N152" s="1036" t="s">
        <v>843</v>
      </c>
      <c r="O152" s="1036" t="s">
        <v>974</v>
      </c>
      <c r="P152" s="1036" t="s">
        <v>843</v>
      </c>
      <c r="Q152" s="1036" t="s">
        <v>974</v>
      </c>
      <c r="R152" s="1036" t="s">
        <v>843</v>
      </c>
      <c r="S152" s="1283"/>
      <c r="T152" s="62"/>
    </row>
    <row r="153" spans="1:20" s="42" customFormat="1" ht="34.5" customHeight="1">
      <c r="A153" s="1483" t="s">
        <v>895</v>
      </c>
      <c r="B153" s="1036" t="s">
        <v>1476</v>
      </c>
      <c r="C153" s="1036" t="s">
        <v>974</v>
      </c>
      <c r="D153" s="1036" t="s">
        <v>843</v>
      </c>
      <c r="E153" s="1036" t="s">
        <v>843</v>
      </c>
      <c r="F153" s="1036" t="s">
        <v>843</v>
      </c>
      <c r="G153" s="1036"/>
      <c r="H153" s="1036"/>
      <c r="I153" s="1036"/>
      <c r="J153" s="1036"/>
      <c r="K153" s="1036"/>
      <c r="L153" s="1119" t="s">
        <v>1457</v>
      </c>
      <c r="M153" s="1128">
        <v>279</v>
      </c>
      <c r="N153" s="1036" t="s">
        <v>843</v>
      </c>
      <c r="O153" s="1036" t="s">
        <v>974</v>
      </c>
      <c r="P153" s="1036" t="s">
        <v>843</v>
      </c>
      <c r="Q153" s="1036" t="s">
        <v>974</v>
      </c>
      <c r="R153" s="1036" t="s">
        <v>974</v>
      </c>
      <c r="S153" s="1283"/>
      <c r="T153" s="62"/>
    </row>
    <row r="154" spans="1:20" s="42" customFormat="1" ht="34.5" customHeight="1">
      <c r="A154" s="1483" t="s">
        <v>895</v>
      </c>
      <c r="B154" s="1036" t="s">
        <v>1477</v>
      </c>
      <c r="C154" s="1036" t="s">
        <v>974</v>
      </c>
      <c r="D154" s="1036" t="s">
        <v>843</v>
      </c>
      <c r="E154" s="1036" t="s">
        <v>843</v>
      </c>
      <c r="F154" s="1036" t="s">
        <v>843</v>
      </c>
      <c r="G154" s="1036"/>
      <c r="H154" s="1036"/>
      <c r="I154" s="1036"/>
      <c r="J154" s="1036"/>
      <c r="K154" s="1036"/>
      <c r="L154" s="1119" t="s">
        <v>1457</v>
      </c>
      <c r="M154" s="1128">
        <v>125</v>
      </c>
      <c r="N154" s="1036" t="s">
        <v>843</v>
      </c>
      <c r="O154" s="1036" t="s">
        <v>974</v>
      </c>
      <c r="P154" s="1036" t="s">
        <v>843</v>
      </c>
      <c r="Q154" s="1036" t="s">
        <v>974</v>
      </c>
      <c r="R154" s="1036" t="s">
        <v>843</v>
      </c>
      <c r="S154" s="1283"/>
      <c r="T154" s="62"/>
    </row>
    <row r="155" spans="1:20" s="42" customFormat="1" ht="34.5" customHeight="1">
      <c r="A155" s="1483" t="s">
        <v>895</v>
      </c>
      <c r="B155" s="1036" t="s">
        <v>1478</v>
      </c>
      <c r="C155" s="1036" t="s">
        <v>974</v>
      </c>
      <c r="D155" s="1036" t="s">
        <v>843</v>
      </c>
      <c r="E155" s="1036" t="s">
        <v>843</v>
      </c>
      <c r="F155" s="1036" t="s">
        <v>843</v>
      </c>
      <c r="G155" s="1036"/>
      <c r="H155" s="1036"/>
      <c r="I155" s="1036"/>
      <c r="J155" s="1036"/>
      <c r="K155" s="1036"/>
      <c r="L155" s="1119" t="s">
        <v>1457</v>
      </c>
      <c r="M155" s="1128">
        <v>110</v>
      </c>
      <c r="N155" s="1036" t="s">
        <v>843</v>
      </c>
      <c r="O155" s="1036" t="s">
        <v>974</v>
      </c>
      <c r="P155" s="1036" t="s">
        <v>843</v>
      </c>
      <c r="Q155" s="1036" t="s">
        <v>974</v>
      </c>
      <c r="R155" s="1036" t="s">
        <v>974</v>
      </c>
      <c r="S155" s="1283"/>
      <c r="T155" s="62"/>
    </row>
    <row r="156" spans="1:20" s="42" customFormat="1" ht="34.5" customHeight="1">
      <c r="A156" s="1483" t="s">
        <v>895</v>
      </c>
      <c r="B156" s="1036" t="s">
        <v>1479</v>
      </c>
      <c r="C156" s="1036" t="s">
        <v>974</v>
      </c>
      <c r="D156" s="1036" t="s">
        <v>843</v>
      </c>
      <c r="E156" s="1036" t="s">
        <v>843</v>
      </c>
      <c r="F156" s="1036" t="s">
        <v>843</v>
      </c>
      <c r="G156" s="1036"/>
      <c r="H156" s="1036"/>
      <c r="I156" s="1036"/>
      <c r="J156" s="1036"/>
      <c r="K156" s="1036"/>
      <c r="L156" s="1119" t="s">
        <v>1457</v>
      </c>
      <c r="M156" s="1128">
        <v>200</v>
      </c>
      <c r="N156" s="1036" t="s">
        <v>843</v>
      </c>
      <c r="O156" s="1036" t="s">
        <v>974</v>
      </c>
      <c r="P156" s="1036" t="s">
        <v>843</v>
      </c>
      <c r="Q156" s="1036" t="s">
        <v>843</v>
      </c>
      <c r="R156" s="1036" t="s">
        <v>843</v>
      </c>
      <c r="S156" s="1283"/>
      <c r="T156" s="62"/>
    </row>
    <row r="157" spans="1:20" s="42" customFormat="1" ht="34.5" customHeight="1">
      <c r="A157" s="1483" t="s">
        <v>895</v>
      </c>
      <c r="B157" s="1036" t="s">
        <v>1480</v>
      </c>
      <c r="C157" s="1036" t="s">
        <v>974</v>
      </c>
      <c r="D157" s="1036" t="s">
        <v>843</v>
      </c>
      <c r="E157" s="1036" t="s">
        <v>843</v>
      </c>
      <c r="F157" s="1036" t="s">
        <v>843</v>
      </c>
      <c r="G157" s="1036"/>
      <c r="H157" s="1036"/>
      <c r="I157" s="1036"/>
      <c r="J157" s="1036"/>
      <c r="K157" s="1036"/>
      <c r="L157" s="1119" t="s">
        <v>1457</v>
      </c>
      <c r="M157" s="1128">
        <v>96</v>
      </c>
      <c r="N157" s="1036" t="s">
        <v>843</v>
      </c>
      <c r="O157" s="1036" t="s">
        <v>974</v>
      </c>
      <c r="P157" s="1036" t="s">
        <v>843</v>
      </c>
      <c r="Q157" s="1036" t="s">
        <v>974</v>
      </c>
      <c r="R157" s="1036" t="s">
        <v>974</v>
      </c>
      <c r="S157" s="1283"/>
      <c r="T157" s="62"/>
    </row>
    <row r="158" spans="1:20" s="42" customFormat="1" ht="34.5" customHeight="1">
      <c r="A158" s="1483" t="s">
        <v>895</v>
      </c>
      <c r="B158" s="1036" t="s">
        <v>1481</v>
      </c>
      <c r="C158" s="1036" t="s">
        <v>974</v>
      </c>
      <c r="D158" s="1036" t="s">
        <v>843</v>
      </c>
      <c r="E158" s="1036" t="s">
        <v>843</v>
      </c>
      <c r="F158" s="1036" t="s">
        <v>843</v>
      </c>
      <c r="G158" s="1036"/>
      <c r="H158" s="1036"/>
      <c r="I158" s="1036"/>
      <c r="J158" s="1036"/>
      <c r="K158" s="1036"/>
      <c r="L158" s="1119" t="s">
        <v>1457</v>
      </c>
      <c r="M158" s="1128">
        <v>113</v>
      </c>
      <c r="N158" s="1036" t="s">
        <v>843</v>
      </c>
      <c r="O158" s="1036" t="s">
        <v>974</v>
      </c>
      <c r="P158" s="1036" t="s">
        <v>843</v>
      </c>
      <c r="Q158" s="1036" t="s">
        <v>974</v>
      </c>
      <c r="R158" s="1036" t="s">
        <v>843</v>
      </c>
      <c r="S158" s="1283"/>
      <c r="T158" s="62"/>
    </row>
    <row r="159" spans="1:20" s="42" customFormat="1" ht="34.5" customHeight="1">
      <c r="A159" s="1483" t="s">
        <v>895</v>
      </c>
      <c r="B159" s="1036" t="s">
        <v>1482</v>
      </c>
      <c r="C159" s="1036" t="s">
        <v>974</v>
      </c>
      <c r="D159" s="1036" t="s">
        <v>843</v>
      </c>
      <c r="E159" s="1036" t="s">
        <v>843</v>
      </c>
      <c r="F159" s="1036" t="s">
        <v>843</v>
      </c>
      <c r="G159" s="1036"/>
      <c r="H159" s="1036"/>
      <c r="I159" s="1036"/>
      <c r="J159" s="1036"/>
      <c r="K159" s="1036"/>
      <c r="L159" s="1119" t="s">
        <v>1457</v>
      </c>
      <c r="M159" s="1128">
        <v>123</v>
      </c>
      <c r="N159" s="1036" t="s">
        <v>843</v>
      </c>
      <c r="O159" s="1036" t="s">
        <v>974</v>
      </c>
      <c r="P159" s="1036" t="s">
        <v>843</v>
      </c>
      <c r="Q159" s="1036" t="s">
        <v>974</v>
      </c>
      <c r="R159" s="1036" t="s">
        <v>974</v>
      </c>
      <c r="S159" s="1283"/>
      <c r="T159" s="62"/>
    </row>
    <row r="160" spans="1:20" s="42" customFormat="1" ht="34.5" customHeight="1">
      <c r="A160" s="1483" t="s">
        <v>895</v>
      </c>
      <c r="B160" s="1036" t="s">
        <v>1483</v>
      </c>
      <c r="C160" s="1036" t="s">
        <v>974</v>
      </c>
      <c r="D160" s="1036" t="s">
        <v>974</v>
      </c>
      <c r="E160" s="1036" t="s">
        <v>974</v>
      </c>
      <c r="F160" s="1036" t="s">
        <v>974</v>
      </c>
      <c r="G160" s="1036"/>
      <c r="H160" s="1036"/>
      <c r="I160" s="1036"/>
      <c r="J160" s="1036"/>
      <c r="K160" s="1036"/>
      <c r="L160" s="1119" t="s">
        <v>1457</v>
      </c>
      <c r="M160" s="1128">
        <v>91</v>
      </c>
      <c r="N160" s="1036" t="s">
        <v>843</v>
      </c>
      <c r="O160" s="1036" t="s">
        <v>974</v>
      </c>
      <c r="P160" s="1036" t="s">
        <v>843</v>
      </c>
      <c r="Q160" s="1036" t="s">
        <v>974</v>
      </c>
      <c r="R160" s="1036" t="s">
        <v>974</v>
      </c>
      <c r="S160" s="1283"/>
      <c r="T160" s="62"/>
    </row>
    <row r="161" spans="1:20" s="42" customFormat="1" ht="34.5" customHeight="1">
      <c r="A161" s="1483" t="s">
        <v>895</v>
      </c>
      <c r="B161" s="1036" t="s">
        <v>1484</v>
      </c>
      <c r="C161" s="1036" t="s">
        <v>974</v>
      </c>
      <c r="D161" s="1036" t="s">
        <v>843</v>
      </c>
      <c r="E161" s="1036" t="s">
        <v>843</v>
      </c>
      <c r="F161" s="1036" t="s">
        <v>843</v>
      </c>
      <c r="G161" s="1036"/>
      <c r="H161" s="1036"/>
      <c r="I161" s="1036"/>
      <c r="J161" s="1036"/>
      <c r="K161" s="1036"/>
      <c r="L161" s="1119" t="s">
        <v>1457</v>
      </c>
      <c r="M161" s="1128">
        <v>384</v>
      </c>
      <c r="N161" s="1036" t="s">
        <v>843</v>
      </c>
      <c r="O161" s="1036" t="s">
        <v>974</v>
      </c>
      <c r="P161" s="1036" t="s">
        <v>843</v>
      </c>
      <c r="Q161" s="1036" t="s">
        <v>974</v>
      </c>
      <c r="R161" s="1036" t="s">
        <v>843</v>
      </c>
      <c r="S161" s="1283"/>
      <c r="T161" s="62"/>
    </row>
    <row r="162" spans="1:20" s="42" customFormat="1" ht="34.5" customHeight="1">
      <c r="A162" s="1483" t="s">
        <v>97</v>
      </c>
      <c r="B162" s="1036" t="s">
        <v>1485</v>
      </c>
      <c r="C162" s="1036" t="s">
        <v>974</v>
      </c>
      <c r="D162" s="1036" t="s">
        <v>843</v>
      </c>
      <c r="E162" s="1036" t="s">
        <v>843</v>
      </c>
      <c r="F162" s="1036" t="s">
        <v>843</v>
      </c>
      <c r="G162" s="1036"/>
      <c r="H162" s="1036"/>
      <c r="I162" s="1036"/>
      <c r="J162" s="1036"/>
      <c r="K162" s="1036"/>
      <c r="L162" s="1119" t="s">
        <v>1457</v>
      </c>
      <c r="M162" s="1128">
        <v>287</v>
      </c>
      <c r="N162" s="1036" t="s">
        <v>843</v>
      </c>
      <c r="O162" s="1036" t="s">
        <v>974</v>
      </c>
      <c r="P162" s="1036" t="s">
        <v>843</v>
      </c>
      <c r="Q162" s="1036" t="s">
        <v>843</v>
      </c>
      <c r="R162" s="1036" t="s">
        <v>843</v>
      </c>
      <c r="S162" s="1283"/>
      <c r="T162" s="62"/>
    </row>
    <row r="163" spans="1:20" s="42" customFormat="1" ht="34.5" customHeight="1">
      <c r="A163" s="1483" t="s">
        <v>306</v>
      </c>
      <c r="B163" s="1036" t="s">
        <v>1314</v>
      </c>
      <c r="C163" s="1036" t="s">
        <v>1315</v>
      </c>
      <c r="D163" s="1036"/>
      <c r="E163" s="1036"/>
      <c r="F163" s="1036"/>
      <c r="G163" s="1036"/>
      <c r="H163" s="1036"/>
      <c r="I163" s="1036"/>
      <c r="J163" s="1036"/>
      <c r="K163" s="1036"/>
      <c r="L163" s="1120"/>
      <c r="M163" s="1128"/>
      <c r="N163" s="1036"/>
      <c r="O163" s="1036"/>
      <c r="P163" s="1036"/>
      <c r="Q163" s="1036"/>
      <c r="R163" s="1036"/>
      <c r="S163" s="1259" t="s">
        <v>1092</v>
      </c>
      <c r="T163" s="62"/>
    </row>
    <row r="164" spans="1:20" s="42" customFormat="1" ht="34.5" customHeight="1">
      <c r="A164" s="1483" t="s">
        <v>306</v>
      </c>
      <c r="B164" s="1036" t="s">
        <v>1316</v>
      </c>
      <c r="C164" s="1036" t="s">
        <v>974</v>
      </c>
      <c r="D164" s="1036" t="s">
        <v>974</v>
      </c>
      <c r="E164" s="1036" t="s">
        <v>974</v>
      </c>
      <c r="F164" s="1036" t="s">
        <v>974</v>
      </c>
      <c r="G164" s="1036"/>
      <c r="H164" s="1036"/>
      <c r="I164" s="1036"/>
      <c r="J164" s="1036"/>
      <c r="K164" s="1036"/>
      <c r="L164" s="1257" t="s">
        <v>1093</v>
      </c>
      <c r="M164" s="1128">
        <v>340</v>
      </c>
      <c r="N164" s="1036" t="s">
        <v>843</v>
      </c>
      <c r="O164" s="1036" t="s">
        <v>843</v>
      </c>
      <c r="P164" s="1036" t="s">
        <v>843</v>
      </c>
      <c r="Q164" s="1036" t="s">
        <v>974</v>
      </c>
      <c r="R164" s="1036" t="s">
        <v>843</v>
      </c>
      <c r="S164" s="1284"/>
      <c r="T164" s="62"/>
    </row>
    <row r="165" spans="1:20" s="42" customFormat="1" ht="34.5" customHeight="1">
      <c r="A165" s="1483" t="s">
        <v>306</v>
      </c>
      <c r="B165" s="1036" t="s">
        <v>1094</v>
      </c>
      <c r="C165" s="1036" t="s">
        <v>974</v>
      </c>
      <c r="D165" s="1036" t="s">
        <v>974</v>
      </c>
      <c r="E165" s="1036" t="s">
        <v>974</v>
      </c>
      <c r="F165" s="1036" t="s">
        <v>974</v>
      </c>
      <c r="G165" s="1036"/>
      <c r="H165" s="1036"/>
      <c r="I165" s="1036"/>
      <c r="J165" s="1036"/>
      <c r="K165" s="1036"/>
      <c r="L165" s="1257" t="s">
        <v>1093</v>
      </c>
      <c r="M165" s="1128">
        <v>230</v>
      </c>
      <c r="N165" s="1036" t="s">
        <v>843</v>
      </c>
      <c r="O165" s="1036" t="s">
        <v>843</v>
      </c>
      <c r="P165" s="1036" t="s">
        <v>843</v>
      </c>
      <c r="Q165" s="1036" t="s">
        <v>843</v>
      </c>
      <c r="R165" s="1036" t="s">
        <v>843</v>
      </c>
      <c r="S165" s="1284"/>
      <c r="T165" s="62"/>
    </row>
    <row r="166" spans="1:20" s="42" customFormat="1" ht="34.5" customHeight="1">
      <c r="A166" s="1483" t="s">
        <v>306</v>
      </c>
      <c r="B166" s="1036" t="s">
        <v>1235</v>
      </c>
      <c r="C166" s="1036" t="s">
        <v>974</v>
      </c>
      <c r="D166" s="1036" t="s">
        <v>974</v>
      </c>
      <c r="E166" s="1036" t="s">
        <v>974</v>
      </c>
      <c r="F166" s="1036" t="s">
        <v>974</v>
      </c>
      <c r="G166" s="1036"/>
      <c r="H166" s="1036"/>
      <c r="I166" s="1036"/>
      <c r="J166" s="1036"/>
      <c r="K166" s="1036"/>
      <c r="L166" s="1257" t="s">
        <v>1093</v>
      </c>
      <c r="M166" s="1128">
        <v>140</v>
      </c>
      <c r="N166" s="1036" t="s">
        <v>843</v>
      </c>
      <c r="O166" s="1036" t="s">
        <v>843</v>
      </c>
      <c r="P166" s="1036" t="s">
        <v>843</v>
      </c>
      <c r="Q166" s="1036" t="s">
        <v>843</v>
      </c>
      <c r="R166" s="1036" t="s">
        <v>974</v>
      </c>
      <c r="S166" s="1284"/>
      <c r="T166" s="62"/>
    </row>
    <row r="167" spans="1:20" s="42" customFormat="1" ht="34.5" customHeight="1">
      <c r="A167" s="1483" t="s">
        <v>306</v>
      </c>
      <c r="B167" s="1036" t="s">
        <v>1534</v>
      </c>
      <c r="C167" s="1036" t="s">
        <v>974</v>
      </c>
      <c r="D167" s="1036" t="s">
        <v>974</v>
      </c>
      <c r="E167" s="1036" t="s">
        <v>974</v>
      </c>
      <c r="F167" s="1036" t="s">
        <v>974</v>
      </c>
      <c r="G167" s="1036"/>
      <c r="H167" s="1036"/>
      <c r="I167" s="1036"/>
      <c r="J167" s="1036"/>
      <c r="K167" s="1036"/>
      <c r="L167" s="1257" t="s">
        <v>1093</v>
      </c>
      <c r="M167" s="1128">
        <v>150</v>
      </c>
      <c r="N167" s="1036" t="s">
        <v>843</v>
      </c>
      <c r="O167" s="1036" t="s">
        <v>843</v>
      </c>
      <c r="P167" s="1036" t="s">
        <v>843</v>
      </c>
      <c r="Q167" s="1036" t="s">
        <v>843</v>
      </c>
      <c r="R167" s="1036" t="s">
        <v>974</v>
      </c>
      <c r="S167" s="1284"/>
      <c r="T167" s="62"/>
    </row>
    <row r="168" spans="1:20" s="42" customFormat="1" ht="34.5" customHeight="1">
      <c r="A168" s="1483" t="s">
        <v>306</v>
      </c>
      <c r="B168" s="1036" t="s">
        <v>1095</v>
      </c>
      <c r="C168" s="1036" t="s">
        <v>974</v>
      </c>
      <c r="D168" s="1036" t="s">
        <v>974</v>
      </c>
      <c r="E168" s="1036" t="s">
        <v>974</v>
      </c>
      <c r="F168" s="1036" t="s">
        <v>974</v>
      </c>
      <c r="G168" s="1036"/>
      <c r="H168" s="1036"/>
      <c r="I168" s="1036"/>
      <c r="J168" s="1036"/>
      <c r="K168" s="1036"/>
      <c r="L168" s="1257" t="s">
        <v>1093</v>
      </c>
      <c r="M168" s="1128">
        <v>150</v>
      </c>
      <c r="N168" s="1036" t="s">
        <v>843</v>
      </c>
      <c r="O168" s="1036" t="s">
        <v>843</v>
      </c>
      <c r="P168" s="1036" t="s">
        <v>843</v>
      </c>
      <c r="Q168" s="1036" t="s">
        <v>843</v>
      </c>
      <c r="R168" s="1036" t="s">
        <v>974</v>
      </c>
      <c r="S168" s="1284"/>
      <c r="T168" s="62"/>
    </row>
    <row r="169" spans="1:20" s="42" customFormat="1" ht="34.5" customHeight="1">
      <c r="A169" s="1483" t="s">
        <v>306</v>
      </c>
      <c r="B169" s="1036" t="s">
        <v>1317</v>
      </c>
      <c r="C169" s="1036" t="s">
        <v>974</v>
      </c>
      <c r="D169" s="1036" t="s">
        <v>974</v>
      </c>
      <c r="E169" s="1036" t="s">
        <v>974</v>
      </c>
      <c r="F169" s="1036" t="s">
        <v>974</v>
      </c>
      <c r="G169" s="1036"/>
      <c r="H169" s="1036"/>
      <c r="I169" s="1036"/>
      <c r="J169" s="1036"/>
      <c r="K169" s="1036"/>
      <c r="L169" s="1257" t="s">
        <v>1093</v>
      </c>
      <c r="M169" s="1128">
        <v>140</v>
      </c>
      <c r="N169" s="1036" t="s">
        <v>843</v>
      </c>
      <c r="O169" s="1036" t="s">
        <v>843</v>
      </c>
      <c r="P169" s="1036" t="s">
        <v>843</v>
      </c>
      <c r="Q169" s="1036" t="s">
        <v>974</v>
      </c>
      <c r="R169" s="1036" t="s">
        <v>974</v>
      </c>
      <c r="S169" s="1284"/>
      <c r="T169" s="62"/>
    </row>
    <row r="170" spans="1:20" s="42" customFormat="1" ht="34.5" customHeight="1">
      <c r="A170" s="1483" t="s">
        <v>306</v>
      </c>
      <c r="B170" s="1036" t="s">
        <v>1318</v>
      </c>
      <c r="C170" s="1036" t="s">
        <v>974</v>
      </c>
      <c r="D170" s="1036" t="s">
        <v>974</v>
      </c>
      <c r="E170" s="1036" t="s">
        <v>974</v>
      </c>
      <c r="F170" s="1036" t="s">
        <v>974</v>
      </c>
      <c r="G170" s="1036"/>
      <c r="H170" s="1036"/>
      <c r="I170" s="1036"/>
      <c r="J170" s="1036"/>
      <c r="K170" s="1036"/>
      <c r="L170" s="1257" t="s">
        <v>1093</v>
      </c>
      <c r="M170" s="1128">
        <v>230</v>
      </c>
      <c r="N170" s="1036" t="s">
        <v>843</v>
      </c>
      <c r="O170" s="1036" t="s">
        <v>843</v>
      </c>
      <c r="P170" s="1036" t="s">
        <v>974</v>
      </c>
      <c r="Q170" s="1036" t="s">
        <v>843</v>
      </c>
      <c r="R170" s="1036" t="s">
        <v>843</v>
      </c>
      <c r="S170" s="1284"/>
      <c r="T170" s="62"/>
    </row>
    <row r="171" spans="1:20" s="42" customFormat="1" ht="34.5" customHeight="1">
      <c r="A171" s="1483" t="s">
        <v>306</v>
      </c>
      <c r="B171" s="1036" t="s">
        <v>1096</v>
      </c>
      <c r="C171" s="1036" t="s">
        <v>974</v>
      </c>
      <c r="D171" s="1036" t="s">
        <v>974</v>
      </c>
      <c r="E171" s="1036" t="s">
        <v>974</v>
      </c>
      <c r="F171" s="1036" t="s">
        <v>974</v>
      </c>
      <c r="G171" s="1036"/>
      <c r="H171" s="1036"/>
      <c r="I171" s="1036"/>
      <c r="J171" s="1036"/>
      <c r="K171" s="1036"/>
      <c r="L171" s="1257" t="s">
        <v>1093</v>
      </c>
      <c r="M171" s="1128">
        <v>90</v>
      </c>
      <c r="N171" s="1036" t="s">
        <v>843</v>
      </c>
      <c r="O171" s="1036" t="s">
        <v>843</v>
      </c>
      <c r="P171" s="1036" t="s">
        <v>843</v>
      </c>
      <c r="Q171" s="1036" t="s">
        <v>974</v>
      </c>
      <c r="R171" s="1036" t="s">
        <v>974</v>
      </c>
      <c r="S171" s="1285"/>
      <c r="T171" s="62"/>
    </row>
    <row r="172" spans="1:20" s="42" customFormat="1" ht="34.5" customHeight="1">
      <c r="A172" s="1483" t="s">
        <v>306</v>
      </c>
      <c r="B172" s="1036" t="s">
        <v>1097</v>
      </c>
      <c r="C172" s="1036" t="s">
        <v>974</v>
      </c>
      <c r="D172" s="1036" t="s">
        <v>974</v>
      </c>
      <c r="E172" s="1036" t="s">
        <v>974</v>
      </c>
      <c r="F172" s="1036" t="s">
        <v>974</v>
      </c>
      <c r="G172" s="1036"/>
      <c r="H172" s="1036"/>
      <c r="I172" s="1036"/>
      <c r="J172" s="1036"/>
      <c r="K172" s="1036"/>
      <c r="L172" s="1257" t="s">
        <v>1093</v>
      </c>
      <c r="M172" s="1128">
        <v>110</v>
      </c>
      <c r="N172" s="1036" t="s">
        <v>843</v>
      </c>
      <c r="O172" s="1036" t="s">
        <v>843</v>
      </c>
      <c r="P172" s="1036" t="s">
        <v>843</v>
      </c>
      <c r="Q172" s="1036" t="s">
        <v>843</v>
      </c>
      <c r="R172" s="1036" t="s">
        <v>843</v>
      </c>
      <c r="S172" s="1286"/>
      <c r="T172" s="62"/>
    </row>
    <row r="173" spans="1:20" s="42" customFormat="1" ht="34.5" customHeight="1">
      <c r="A173" s="1483" t="s">
        <v>306</v>
      </c>
      <c r="B173" s="1036" t="s">
        <v>1098</v>
      </c>
      <c r="C173" s="1036" t="s">
        <v>974</v>
      </c>
      <c r="D173" s="1036" t="s">
        <v>974</v>
      </c>
      <c r="E173" s="1036" t="s">
        <v>974</v>
      </c>
      <c r="F173" s="1036" t="s">
        <v>974</v>
      </c>
      <c r="G173" s="1036"/>
      <c r="H173" s="1036"/>
      <c r="I173" s="1036"/>
      <c r="J173" s="1036"/>
      <c r="K173" s="1036"/>
      <c r="L173" s="1257" t="s">
        <v>1093</v>
      </c>
      <c r="M173" s="1128">
        <v>230</v>
      </c>
      <c r="N173" s="1036" t="s">
        <v>843</v>
      </c>
      <c r="O173" s="1036" t="s">
        <v>843</v>
      </c>
      <c r="P173" s="1036" t="s">
        <v>843</v>
      </c>
      <c r="Q173" s="1036" t="s">
        <v>843</v>
      </c>
      <c r="R173" s="1036" t="s">
        <v>843</v>
      </c>
      <c r="S173" s="1259" t="s">
        <v>1319</v>
      </c>
      <c r="T173" s="62"/>
    </row>
    <row r="174" spans="1:20" s="42" customFormat="1" ht="34.5" customHeight="1">
      <c r="A174" s="1483" t="s">
        <v>306</v>
      </c>
      <c r="B174" s="1036" t="s">
        <v>1320</v>
      </c>
      <c r="C174" s="1036" t="s">
        <v>974</v>
      </c>
      <c r="D174" s="1036" t="s">
        <v>974</v>
      </c>
      <c r="E174" s="1036" t="s">
        <v>974</v>
      </c>
      <c r="F174" s="1036" t="s">
        <v>974</v>
      </c>
      <c r="G174" s="1036"/>
      <c r="H174" s="1036"/>
      <c r="I174" s="1036"/>
      <c r="J174" s="1036"/>
      <c r="K174" s="1036"/>
      <c r="L174" s="1257" t="s">
        <v>1093</v>
      </c>
      <c r="M174" s="1128">
        <v>90</v>
      </c>
      <c r="N174" s="1036" t="s">
        <v>843</v>
      </c>
      <c r="O174" s="1036" t="s">
        <v>843</v>
      </c>
      <c r="P174" s="1036" t="s">
        <v>843</v>
      </c>
      <c r="Q174" s="1036" t="s">
        <v>974</v>
      </c>
      <c r="R174" s="1036" t="s">
        <v>974</v>
      </c>
      <c r="S174" s="1284"/>
      <c r="T174" s="62"/>
    </row>
    <row r="175" spans="1:20" s="42" customFormat="1" ht="34.5" customHeight="1">
      <c r="A175" s="1483" t="s">
        <v>306</v>
      </c>
      <c r="B175" s="1036" t="s">
        <v>1099</v>
      </c>
      <c r="C175" s="1036" t="s">
        <v>974</v>
      </c>
      <c r="D175" s="1036" t="s">
        <v>974</v>
      </c>
      <c r="E175" s="1036" t="s">
        <v>974</v>
      </c>
      <c r="F175" s="1036" t="s">
        <v>974</v>
      </c>
      <c r="G175" s="1036"/>
      <c r="H175" s="1036"/>
      <c r="I175" s="1036"/>
      <c r="J175" s="1036"/>
      <c r="K175" s="1036"/>
      <c r="L175" s="1257" t="s">
        <v>1093</v>
      </c>
      <c r="M175" s="1128">
        <v>130</v>
      </c>
      <c r="N175" s="1036" t="s">
        <v>843</v>
      </c>
      <c r="O175" s="1036" t="s">
        <v>843</v>
      </c>
      <c r="P175" s="1036" t="s">
        <v>974</v>
      </c>
      <c r="Q175" s="1036" t="s">
        <v>974</v>
      </c>
      <c r="R175" s="1036" t="s">
        <v>974</v>
      </c>
      <c r="S175" s="1284"/>
      <c r="T175" s="62"/>
    </row>
    <row r="176" spans="1:20" s="42" customFormat="1" ht="34.5" customHeight="1">
      <c r="A176" s="1483" t="s">
        <v>306</v>
      </c>
      <c r="B176" s="1036" t="s">
        <v>1100</v>
      </c>
      <c r="C176" s="1036" t="s">
        <v>974</v>
      </c>
      <c r="D176" s="1036" t="s">
        <v>974</v>
      </c>
      <c r="E176" s="1036" t="s">
        <v>974</v>
      </c>
      <c r="F176" s="1036" t="s">
        <v>974</v>
      </c>
      <c r="G176" s="1036"/>
      <c r="H176" s="1036"/>
      <c r="I176" s="1036"/>
      <c r="J176" s="1036"/>
      <c r="K176" s="1036"/>
      <c r="L176" s="1257" t="s">
        <v>1093</v>
      </c>
      <c r="M176" s="1128">
        <v>100</v>
      </c>
      <c r="N176" s="1036" t="s">
        <v>843</v>
      </c>
      <c r="O176" s="1036" t="s">
        <v>843</v>
      </c>
      <c r="P176" s="1036" t="s">
        <v>843</v>
      </c>
      <c r="Q176" s="1036" t="s">
        <v>843</v>
      </c>
      <c r="R176" s="1036" t="s">
        <v>974</v>
      </c>
      <c r="S176" s="1284"/>
      <c r="T176" s="62"/>
    </row>
    <row r="177" spans="1:20" s="42" customFormat="1" ht="34.5" customHeight="1">
      <c r="A177" s="1483" t="s">
        <v>306</v>
      </c>
      <c r="B177" s="1036" t="s">
        <v>1101</v>
      </c>
      <c r="C177" s="1036" t="s">
        <v>974</v>
      </c>
      <c r="D177" s="1036" t="s">
        <v>974</v>
      </c>
      <c r="E177" s="1036" t="s">
        <v>974</v>
      </c>
      <c r="F177" s="1036" t="s">
        <v>974</v>
      </c>
      <c r="G177" s="1036"/>
      <c r="H177" s="1036"/>
      <c r="I177" s="1036"/>
      <c r="J177" s="1036"/>
      <c r="K177" s="1036"/>
      <c r="L177" s="1257"/>
      <c r="M177" s="1128"/>
      <c r="N177" s="1036"/>
      <c r="O177" s="1036"/>
      <c r="P177" s="1036"/>
      <c r="Q177" s="1036"/>
      <c r="R177" s="1036"/>
      <c r="S177" s="1258" t="s">
        <v>1102</v>
      </c>
      <c r="T177" s="62"/>
    </row>
    <row r="178" spans="1:20" s="42" customFormat="1" ht="34.5" customHeight="1">
      <c r="A178" s="1483" t="s">
        <v>306</v>
      </c>
      <c r="B178" s="1036" t="s">
        <v>1321</v>
      </c>
      <c r="C178" s="1036" t="s">
        <v>974</v>
      </c>
      <c r="D178" s="1036" t="s">
        <v>974</v>
      </c>
      <c r="E178" s="1036" t="s">
        <v>974</v>
      </c>
      <c r="F178" s="1036" t="s">
        <v>974</v>
      </c>
      <c r="G178" s="1036"/>
      <c r="H178" s="1036"/>
      <c r="I178" s="1036"/>
      <c r="J178" s="1036"/>
      <c r="K178" s="1036"/>
      <c r="L178" s="1257" t="s">
        <v>1093</v>
      </c>
      <c r="M178" s="1128">
        <v>130</v>
      </c>
      <c r="N178" s="1036" t="s">
        <v>843</v>
      </c>
      <c r="O178" s="1036" t="s">
        <v>843</v>
      </c>
      <c r="P178" s="1036" t="s">
        <v>843</v>
      </c>
      <c r="Q178" s="1036" t="s">
        <v>974</v>
      </c>
      <c r="R178" s="1036" t="s">
        <v>974</v>
      </c>
      <c r="S178" s="1287"/>
      <c r="T178" s="62"/>
    </row>
    <row r="179" spans="1:20" s="42" customFormat="1" ht="34.5" customHeight="1">
      <c r="A179" s="1483" t="s">
        <v>306</v>
      </c>
      <c r="B179" s="1036" t="s">
        <v>1103</v>
      </c>
      <c r="C179" s="1036" t="s">
        <v>974</v>
      </c>
      <c r="D179" s="1036" t="s">
        <v>974</v>
      </c>
      <c r="E179" s="1036" t="s">
        <v>974</v>
      </c>
      <c r="F179" s="1036" t="s">
        <v>974</v>
      </c>
      <c r="G179" s="1036"/>
      <c r="H179" s="1036"/>
      <c r="I179" s="1036"/>
      <c r="J179" s="1036"/>
      <c r="K179" s="1036"/>
      <c r="L179" s="1257" t="s">
        <v>1093</v>
      </c>
      <c r="M179" s="1128">
        <v>60</v>
      </c>
      <c r="N179" s="1036" t="s">
        <v>843</v>
      </c>
      <c r="O179" s="1036" t="s">
        <v>843</v>
      </c>
      <c r="P179" s="1036" t="s">
        <v>843</v>
      </c>
      <c r="Q179" s="1036" t="s">
        <v>843</v>
      </c>
      <c r="R179" s="1036" t="s">
        <v>974</v>
      </c>
      <c r="S179" s="1287"/>
      <c r="T179" s="62"/>
    </row>
    <row r="180" spans="1:20" s="42" customFormat="1" ht="34.5" customHeight="1">
      <c r="A180" s="1483" t="s">
        <v>306</v>
      </c>
      <c r="B180" s="1036" t="s">
        <v>1104</v>
      </c>
      <c r="C180" s="1036" t="s">
        <v>974</v>
      </c>
      <c r="D180" s="1036" t="s">
        <v>974</v>
      </c>
      <c r="E180" s="1036" t="s">
        <v>974</v>
      </c>
      <c r="F180" s="1036" t="s">
        <v>974</v>
      </c>
      <c r="G180" s="1036"/>
      <c r="H180" s="1036"/>
      <c r="I180" s="1036"/>
      <c r="J180" s="1036"/>
      <c r="K180" s="1036"/>
      <c r="L180" s="1257" t="s">
        <v>1093</v>
      </c>
      <c r="M180" s="1128">
        <v>100</v>
      </c>
      <c r="N180" s="1036" t="s">
        <v>843</v>
      </c>
      <c r="O180" s="1036" t="s">
        <v>843</v>
      </c>
      <c r="P180" s="1036" t="s">
        <v>843</v>
      </c>
      <c r="Q180" s="1036" t="s">
        <v>843</v>
      </c>
      <c r="R180" s="1036" t="s">
        <v>974</v>
      </c>
      <c r="S180" s="1287"/>
      <c r="T180" s="62"/>
    </row>
    <row r="181" spans="1:20" s="42" customFormat="1" ht="34.5" customHeight="1">
      <c r="A181" s="1483" t="s">
        <v>306</v>
      </c>
      <c r="B181" s="1036" t="s">
        <v>1105</v>
      </c>
      <c r="C181" s="1036" t="s">
        <v>974</v>
      </c>
      <c r="D181" s="1036" t="s">
        <v>974</v>
      </c>
      <c r="E181" s="1036" t="s">
        <v>974</v>
      </c>
      <c r="F181" s="1036" t="s">
        <v>974</v>
      </c>
      <c r="G181" s="1036"/>
      <c r="H181" s="1036"/>
      <c r="I181" s="1036"/>
      <c r="J181" s="1036"/>
      <c r="K181" s="1036"/>
      <c r="L181" s="1257" t="s">
        <v>1093</v>
      </c>
      <c r="M181" s="1128">
        <v>360</v>
      </c>
      <c r="N181" s="1036" t="s">
        <v>974</v>
      </c>
      <c r="O181" s="1036" t="s">
        <v>843</v>
      </c>
      <c r="P181" s="1036" t="s">
        <v>974</v>
      </c>
      <c r="Q181" s="1036" t="s">
        <v>974</v>
      </c>
      <c r="R181" s="1036" t="s">
        <v>974</v>
      </c>
      <c r="S181" s="1287"/>
      <c r="T181" s="62"/>
    </row>
    <row r="182" spans="1:20" s="42" customFormat="1" ht="34.5" customHeight="1">
      <c r="A182" s="1483" t="s">
        <v>306</v>
      </c>
      <c r="B182" s="1036" t="s">
        <v>1106</v>
      </c>
      <c r="C182" s="1036" t="s">
        <v>974</v>
      </c>
      <c r="D182" s="1036" t="s">
        <v>974</v>
      </c>
      <c r="E182" s="1036" t="s">
        <v>974</v>
      </c>
      <c r="F182" s="1036" t="s">
        <v>974</v>
      </c>
      <c r="G182" s="1036"/>
      <c r="H182" s="1036"/>
      <c r="I182" s="1036"/>
      <c r="J182" s="1036"/>
      <c r="K182" s="1036"/>
      <c r="L182" s="1257" t="s">
        <v>1093</v>
      </c>
      <c r="M182" s="1128">
        <v>210</v>
      </c>
      <c r="N182" s="1036" t="s">
        <v>843</v>
      </c>
      <c r="O182" s="1036" t="s">
        <v>843</v>
      </c>
      <c r="P182" s="1036" t="s">
        <v>843</v>
      </c>
      <c r="Q182" s="1036" t="s">
        <v>843</v>
      </c>
      <c r="R182" s="1036" t="s">
        <v>843</v>
      </c>
      <c r="S182" s="1287"/>
      <c r="T182" s="62"/>
    </row>
    <row r="183" spans="1:20" s="42" customFormat="1" ht="34.5" customHeight="1">
      <c r="A183" s="1483" t="s">
        <v>306</v>
      </c>
      <c r="B183" s="1036" t="s">
        <v>1322</v>
      </c>
      <c r="C183" s="1036" t="s">
        <v>974</v>
      </c>
      <c r="D183" s="1036" t="s">
        <v>974</v>
      </c>
      <c r="E183" s="1036" t="s">
        <v>974</v>
      </c>
      <c r="F183" s="1036" t="s">
        <v>974</v>
      </c>
      <c r="G183" s="1036"/>
      <c r="H183" s="1036"/>
      <c r="I183" s="1036"/>
      <c r="J183" s="1036"/>
      <c r="K183" s="1036"/>
      <c r="L183" s="1257" t="s">
        <v>1093</v>
      </c>
      <c r="M183" s="1128">
        <v>150</v>
      </c>
      <c r="N183" s="1036" t="s">
        <v>843</v>
      </c>
      <c r="O183" s="1036" t="s">
        <v>843</v>
      </c>
      <c r="P183" s="1036" t="s">
        <v>974</v>
      </c>
      <c r="Q183" s="1036" t="s">
        <v>974</v>
      </c>
      <c r="R183" s="1036" t="s">
        <v>843</v>
      </c>
      <c r="S183" s="1287"/>
      <c r="T183" s="62"/>
    </row>
    <row r="184" spans="1:20" s="42" customFormat="1" ht="34.5" customHeight="1">
      <c r="A184" s="1483" t="s">
        <v>306</v>
      </c>
      <c r="B184" s="1036" t="s">
        <v>1107</v>
      </c>
      <c r="C184" s="1036" t="s">
        <v>974</v>
      </c>
      <c r="D184" s="1036" t="s">
        <v>974</v>
      </c>
      <c r="E184" s="1036" t="s">
        <v>974</v>
      </c>
      <c r="F184" s="1036" t="s">
        <v>974</v>
      </c>
      <c r="G184" s="1036"/>
      <c r="H184" s="1036"/>
      <c r="I184" s="1036"/>
      <c r="J184" s="1036"/>
      <c r="K184" s="1036"/>
      <c r="L184" s="1257" t="s">
        <v>1093</v>
      </c>
      <c r="M184" s="1128">
        <v>210</v>
      </c>
      <c r="N184" s="1036" t="s">
        <v>843</v>
      </c>
      <c r="O184" s="1036" t="s">
        <v>843</v>
      </c>
      <c r="P184" s="1036" t="s">
        <v>843</v>
      </c>
      <c r="Q184" s="1036" t="s">
        <v>843</v>
      </c>
      <c r="R184" s="1036" t="s">
        <v>974</v>
      </c>
      <c r="S184" s="1284"/>
      <c r="T184" s="62"/>
    </row>
    <row r="185" spans="1:20" s="42" customFormat="1" ht="34.5" customHeight="1">
      <c r="A185" s="1483" t="s">
        <v>306</v>
      </c>
      <c r="B185" s="1036" t="s">
        <v>1323</v>
      </c>
      <c r="C185" s="1036" t="s">
        <v>974</v>
      </c>
      <c r="D185" s="1036" t="s">
        <v>974</v>
      </c>
      <c r="E185" s="1036" t="s">
        <v>974</v>
      </c>
      <c r="F185" s="1036" t="s">
        <v>974</v>
      </c>
      <c r="G185" s="1036"/>
      <c r="H185" s="1036"/>
      <c r="I185" s="1036"/>
      <c r="J185" s="1036"/>
      <c r="K185" s="1036"/>
      <c r="L185" s="1257" t="s">
        <v>1093</v>
      </c>
      <c r="M185" s="1128">
        <v>180</v>
      </c>
      <c r="N185" s="1036" t="s">
        <v>843</v>
      </c>
      <c r="O185" s="1036" t="s">
        <v>843</v>
      </c>
      <c r="P185" s="1036" t="s">
        <v>843</v>
      </c>
      <c r="Q185" s="1036" t="s">
        <v>974</v>
      </c>
      <c r="R185" s="1036" t="s">
        <v>843</v>
      </c>
      <c r="S185" s="1287" t="s">
        <v>1324</v>
      </c>
      <c r="T185" s="62"/>
    </row>
    <row r="186" spans="1:20" s="42" customFormat="1" ht="34.5" customHeight="1">
      <c r="A186" s="1483" t="s">
        <v>306</v>
      </c>
      <c r="B186" s="1036" t="s">
        <v>1108</v>
      </c>
      <c r="C186" s="1036" t="s">
        <v>974</v>
      </c>
      <c r="D186" s="1036" t="s">
        <v>974</v>
      </c>
      <c r="E186" s="1036" t="s">
        <v>974</v>
      </c>
      <c r="F186" s="1036" t="s">
        <v>974</v>
      </c>
      <c r="G186" s="1036"/>
      <c r="H186" s="1036"/>
      <c r="I186" s="1036"/>
      <c r="J186" s="1036"/>
      <c r="K186" s="1036"/>
      <c r="L186" s="1281"/>
      <c r="M186" s="1128"/>
      <c r="N186" s="1036" t="s">
        <v>974</v>
      </c>
      <c r="O186" s="1036" t="s">
        <v>974</v>
      </c>
      <c r="P186" s="1036" t="s">
        <v>974</v>
      </c>
      <c r="Q186" s="1036" t="s">
        <v>974</v>
      </c>
      <c r="R186" s="1036" t="s">
        <v>974</v>
      </c>
      <c r="S186" s="1287" t="s">
        <v>1325</v>
      </c>
      <c r="T186" s="62"/>
    </row>
    <row r="187" spans="1:20" s="42" customFormat="1" ht="34.5" customHeight="1">
      <c r="A187" s="1483" t="s">
        <v>883</v>
      </c>
      <c r="B187" s="1123" t="s">
        <v>1113</v>
      </c>
      <c r="C187" s="1036" t="s">
        <v>843</v>
      </c>
      <c r="D187" s="1036" t="s">
        <v>843</v>
      </c>
      <c r="E187" s="1036" t="s">
        <v>843</v>
      </c>
      <c r="F187" s="1036" t="s">
        <v>974</v>
      </c>
      <c r="G187" s="1036"/>
      <c r="H187" s="1036" t="s">
        <v>843</v>
      </c>
      <c r="I187" s="1036" t="s">
        <v>843</v>
      </c>
      <c r="J187" s="1036" t="s">
        <v>843</v>
      </c>
      <c r="K187" s="1036" t="s">
        <v>974</v>
      </c>
      <c r="L187" s="1036"/>
      <c r="M187" s="1128">
        <v>240</v>
      </c>
      <c r="N187" s="1036" t="s">
        <v>843</v>
      </c>
      <c r="O187" s="1036" t="s">
        <v>974</v>
      </c>
      <c r="P187" s="1036" t="s">
        <v>974</v>
      </c>
      <c r="Q187" s="1036" t="s">
        <v>974</v>
      </c>
      <c r="R187" s="1036" t="s">
        <v>843</v>
      </c>
      <c r="S187" s="1024"/>
      <c r="T187" s="62"/>
    </row>
    <row r="188" spans="1:20" s="42" customFormat="1" ht="34.5" customHeight="1">
      <c r="A188" s="1483" t="s">
        <v>883</v>
      </c>
      <c r="B188" s="1123" t="s">
        <v>1114</v>
      </c>
      <c r="C188" s="1036" t="s">
        <v>843</v>
      </c>
      <c r="D188" s="1036" t="s">
        <v>843</v>
      </c>
      <c r="E188" s="1036" t="s">
        <v>843</v>
      </c>
      <c r="F188" s="1036" t="s">
        <v>843</v>
      </c>
      <c r="G188" s="1036"/>
      <c r="H188" s="1036" t="s">
        <v>843</v>
      </c>
      <c r="I188" s="1036" t="s">
        <v>843</v>
      </c>
      <c r="J188" s="1036" t="s">
        <v>843</v>
      </c>
      <c r="K188" s="1036" t="s">
        <v>843</v>
      </c>
      <c r="L188" s="1036"/>
      <c r="M188" s="1128">
        <v>280</v>
      </c>
      <c r="N188" s="1036" t="s">
        <v>843</v>
      </c>
      <c r="O188" s="1036" t="s">
        <v>974</v>
      </c>
      <c r="P188" s="1036" t="s">
        <v>974</v>
      </c>
      <c r="Q188" s="1036" t="s">
        <v>974</v>
      </c>
      <c r="R188" s="1036" t="s">
        <v>843</v>
      </c>
      <c r="S188" s="1024"/>
      <c r="T188" s="62"/>
    </row>
    <row r="189" spans="1:20" s="42" customFormat="1" ht="34.5" customHeight="1">
      <c r="A189" s="1483" t="s">
        <v>883</v>
      </c>
      <c r="B189" s="1123" t="s">
        <v>1115</v>
      </c>
      <c r="C189" s="1036" t="s">
        <v>843</v>
      </c>
      <c r="D189" s="1036" t="s">
        <v>843</v>
      </c>
      <c r="E189" s="1036" t="s">
        <v>843</v>
      </c>
      <c r="F189" s="1036" t="s">
        <v>843</v>
      </c>
      <c r="G189" s="1036"/>
      <c r="H189" s="1036" t="s">
        <v>843</v>
      </c>
      <c r="I189" s="1036" t="s">
        <v>843</v>
      </c>
      <c r="J189" s="1036" t="s">
        <v>843</v>
      </c>
      <c r="K189" s="1036" t="s">
        <v>843</v>
      </c>
      <c r="L189" s="1036"/>
      <c r="M189" s="1128">
        <v>180</v>
      </c>
      <c r="N189" s="1036" t="s">
        <v>843</v>
      </c>
      <c r="O189" s="1036" t="s">
        <v>974</v>
      </c>
      <c r="P189" s="1036" t="s">
        <v>974</v>
      </c>
      <c r="Q189" s="1036" t="s">
        <v>974</v>
      </c>
      <c r="R189" s="1036" t="s">
        <v>843</v>
      </c>
      <c r="S189" s="1260" t="s">
        <v>1116</v>
      </c>
      <c r="T189" s="62"/>
    </row>
    <row r="190" spans="1:20" s="42" customFormat="1" ht="34.5" customHeight="1">
      <c r="A190" s="1483" t="s">
        <v>883</v>
      </c>
      <c r="B190" s="1123" t="s">
        <v>1117</v>
      </c>
      <c r="C190" s="1036" t="s">
        <v>843</v>
      </c>
      <c r="D190" s="1036" t="s">
        <v>843</v>
      </c>
      <c r="E190" s="1036" t="s">
        <v>843</v>
      </c>
      <c r="F190" s="1036" t="s">
        <v>843</v>
      </c>
      <c r="G190" s="1036"/>
      <c r="H190" s="1036" t="s">
        <v>843</v>
      </c>
      <c r="I190" s="1036" t="s">
        <v>843</v>
      </c>
      <c r="J190" s="1036" t="s">
        <v>843</v>
      </c>
      <c r="K190" s="1036" t="s">
        <v>843</v>
      </c>
      <c r="L190" s="1036"/>
      <c r="M190" s="1128">
        <v>240</v>
      </c>
      <c r="N190" s="1036" t="s">
        <v>843</v>
      </c>
      <c r="O190" s="1036" t="s">
        <v>974</v>
      </c>
      <c r="P190" s="1036" t="s">
        <v>974</v>
      </c>
      <c r="Q190" s="1036" t="s">
        <v>974</v>
      </c>
      <c r="R190" s="1036" t="s">
        <v>843</v>
      </c>
      <c r="S190" s="1024"/>
      <c r="T190" s="62"/>
    </row>
    <row r="191" spans="1:20" s="42" customFormat="1" ht="34.5" customHeight="1">
      <c r="A191" s="1483" t="s">
        <v>883</v>
      </c>
      <c r="B191" s="1123" t="s">
        <v>1118</v>
      </c>
      <c r="C191" s="1036" t="s">
        <v>974</v>
      </c>
      <c r="D191" s="1036" t="s">
        <v>974</v>
      </c>
      <c r="E191" s="1036" t="s">
        <v>974</v>
      </c>
      <c r="F191" s="1036" t="s">
        <v>974</v>
      </c>
      <c r="G191" s="1036"/>
      <c r="H191" s="1036" t="s">
        <v>974</v>
      </c>
      <c r="I191" s="1036" t="s">
        <v>974</v>
      </c>
      <c r="J191" s="1036" t="s">
        <v>974</v>
      </c>
      <c r="K191" s="1036" t="s">
        <v>974</v>
      </c>
      <c r="L191" s="1036"/>
      <c r="M191" s="1128">
        <v>330</v>
      </c>
      <c r="N191" s="1036" t="s">
        <v>974</v>
      </c>
      <c r="O191" s="1036" t="s">
        <v>843</v>
      </c>
      <c r="P191" s="1036" t="s">
        <v>843</v>
      </c>
      <c r="Q191" s="1036" t="s">
        <v>843</v>
      </c>
      <c r="R191" s="1036" t="s">
        <v>843</v>
      </c>
      <c r="S191" s="1024"/>
      <c r="T191" s="62"/>
    </row>
    <row r="192" spans="1:20" s="42" customFormat="1" ht="34.5" customHeight="1">
      <c r="A192" s="1483" t="s">
        <v>883</v>
      </c>
      <c r="B192" s="1123" t="s">
        <v>1119</v>
      </c>
      <c r="C192" s="1036" t="s">
        <v>974</v>
      </c>
      <c r="D192" s="1036" t="s">
        <v>974</v>
      </c>
      <c r="E192" s="1036" t="s">
        <v>974</v>
      </c>
      <c r="F192" s="1036" t="s">
        <v>974</v>
      </c>
      <c r="G192" s="1036"/>
      <c r="H192" s="1036" t="s">
        <v>974</v>
      </c>
      <c r="I192" s="1036" t="s">
        <v>974</v>
      </c>
      <c r="J192" s="1036" t="s">
        <v>974</v>
      </c>
      <c r="K192" s="1036" t="s">
        <v>974</v>
      </c>
      <c r="L192" s="1036"/>
      <c r="M192" s="1280" t="s">
        <v>1382</v>
      </c>
      <c r="N192" s="1036" t="s">
        <v>974</v>
      </c>
      <c r="O192" s="1036" t="s">
        <v>974</v>
      </c>
      <c r="P192" s="1036" t="s">
        <v>974</v>
      </c>
      <c r="Q192" s="1036" t="s">
        <v>974</v>
      </c>
      <c r="R192" s="1036" t="s">
        <v>974</v>
      </c>
      <c r="S192" s="1259" t="s">
        <v>1120</v>
      </c>
      <c r="T192" s="62"/>
    </row>
    <row r="193" spans="1:20" s="42" customFormat="1" ht="34.5" customHeight="1">
      <c r="A193" s="1483" t="s">
        <v>249</v>
      </c>
      <c r="B193" s="1036" t="s">
        <v>1496</v>
      </c>
      <c r="C193" s="1036" t="s">
        <v>974</v>
      </c>
      <c r="D193" s="1036" t="s">
        <v>974</v>
      </c>
      <c r="E193" s="1036" t="s">
        <v>974</v>
      </c>
      <c r="F193" s="1036" t="s">
        <v>974</v>
      </c>
      <c r="G193" s="1036"/>
      <c r="H193" s="1036" t="s">
        <v>843</v>
      </c>
      <c r="I193" s="1036" t="s">
        <v>843</v>
      </c>
      <c r="J193" s="1036" t="s">
        <v>974</v>
      </c>
      <c r="K193" s="1036" t="s">
        <v>843</v>
      </c>
      <c r="L193" s="1036" t="s">
        <v>1497</v>
      </c>
      <c r="M193" s="1128">
        <v>235</v>
      </c>
      <c r="N193" s="1036" t="s">
        <v>974</v>
      </c>
      <c r="O193" s="1036" t="s">
        <v>974</v>
      </c>
      <c r="P193" s="1036" t="s">
        <v>843</v>
      </c>
      <c r="Q193" s="1036" t="s">
        <v>843</v>
      </c>
      <c r="R193" s="1036" t="s">
        <v>843</v>
      </c>
      <c r="S193" s="1024"/>
      <c r="T193" s="62"/>
    </row>
    <row r="194" spans="1:20" s="42" customFormat="1" ht="34.5" customHeight="1">
      <c r="A194" s="1483" t="s">
        <v>249</v>
      </c>
      <c r="B194" s="1036" t="s">
        <v>1149</v>
      </c>
      <c r="C194" s="1036" t="s">
        <v>974</v>
      </c>
      <c r="D194" s="1036" t="s">
        <v>974</v>
      </c>
      <c r="E194" s="1036" t="s">
        <v>974</v>
      </c>
      <c r="F194" s="1036" t="s">
        <v>974</v>
      </c>
      <c r="G194" s="1036"/>
      <c r="H194" s="1036" t="s">
        <v>843</v>
      </c>
      <c r="I194" s="1036" t="s">
        <v>843</v>
      </c>
      <c r="J194" s="1036" t="s">
        <v>974</v>
      </c>
      <c r="K194" s="1036" t="s">
        <v>843</v>
      </c>
      <c r="L194" s="1036" t="s">
        <v>1497</v>
      </c>
      <c r="M194" s="1128">
        <v>300</v>
      </c>
      <c r="N194" s="1036" t="s">
        <v>843</v>
      </c>
      <c r="O194" s="1036" t="s">
        <v>974</v>
      </c>
      <c r="P194" s="1036" t="s">
        <v>843</v>
      </c>
      <c r="Q194" s="1036" t="s">
        <v>843</v>
      </c>
      <c r="R194" s="1036" t="s">
        <v>843</v>
      </c>
      <c r="S194" s="1024"/>
      <c r="T194" s="62"/>
    </row>
    <row r="195" spans="1:20" s="42" customFormat="1" ht="34.5" customHeight="1">
      <c r="A195" s="1483" t="s">
        <v>249</v>
      </c>
      <c r="B195" s="1036" t="s">
        <v>1498</v>
      </c>
      <c r="C195" s="1036" t="s">
        <v>974</v>
      </c>
      <c r="D195" s="1036" t="s">
        <v>974</v>
      </c>
      <c r="E195" s="1036" t="s">
        <v>974</v>
      </c>
      <c r="F195" s="1036" t="s">
        <v>974</v>
      </c>
      <c r="G195" s="1036"/>
      <c r="H195" s="1036" t="s">
        <v>843</v>
      </c>
      <c r="I195" s="1036" t="s">
        <v>843</v>
      </c>
      <c r="J195" s="1036" t="s">
        <v>843</v>
      </c>
      <c r="K195" s="1036" t="s">
        <v>843</v>
      </c>
      <c r="L195" s="1036" t="s">
        <v>1497</v>
      </c>
      <c r="M195" s="1128">
        <v>200</v>
      </c>
      <c r="N195" s="1036" t="s">
        <v>843</v>
      </c>
      <c r="O195" s="1036" t="s">
        <v>974</v>
      </c>
      <c r="P195" s="1036" t="s">
        <v>843</v>
      </c>
      <c r="Q195" s="1036" t="s">
        <v>843</v>
      </c>
      <c r="R195" s="1036" t="s">
        <v>843</v>
      </c>
      <c r="S195" s="1024"/>
      <c r="T195" s="62"/>
    </row>
    <row r="196" spans="1:20" s="42" customFormat="1" ht="34.5" customHeight="1">
      <c r="A196" s="1483" t="s">
        <v>249</v>
      </c>
      <c r="B196" s="1036" t="s">
        <v>1499</v>
      </c>
      <c r="C196" s="1036" t="s">
        <v>974</v>
      </c>
      <c r="D196" s="1036" t="s">
        <v>974</v>
      </c>
      <c r="E196" s="1036" t="s">
        <v>974</v>
      </c>
      <c r="F196" s="1036" t="s">
        <v>974</v>
      </c>
      <c r="G196" s="1036"/>
      <c r="H196" s="1036" t="s">
        <v>843</v>
      </c>
      <c r="I196" s="1036" t="s">
        <v>843</v>
      </c>
      <c r="J196" s="1036" t="s">
        <v>843</v>
      </c>
      <c r="K196" s="1036" t="s">
        <v>843</v>
      </c>
      <c r="L196" s="1036" t="s">
        <v>1497</v>
      </c>
      <c r="M196" s="1128">
        <v>100</v>
      </c>
      <c r="N196" s="1036" t="s">
        <v>843</v>
      </c>
      <c r="O196" s="1036" t="s">
        <v>974</v>
      </c>
      <c r="P196" s="1036" t="s">
        <v>843</v>
      </c>
      <c r="Q196" s="1036" t="s">
        <v>843</v>
      </c>
      <c r="R196" s="1036" t="s">
        <v>974</v>
      </c>
      <c r="S196" s="1024"/>
      <c r="T196" s="62"/>
    </row>
    <row r="197" spans="1:20" s="42" customFormat="1" ht="34.5" customHeight="1">
      <c r="A197" s="1483" t="s">
        <v>249</v>
      </c>
      <c r="B197" s="1036" t="s">
        <v>1500</v>
      </c>
      <c r="C197" s="1036" t="s">
        <v>974</v>
      </c>
      <c r="D197" s="1036" t="s">
        <v>974</v>
      </c>
      <c r="E197" s="1036" t="s">
        <v>974</v>
      </c>
      <c r="F197" s="1036" t="s">
        <v>974</v>
      </c>
      <c r="G197" s="1036"/>
      <c r="H197" s="1036" t="s">
        <v>843</v>
      </c>
      <c r="I197" s="1036" t="s">
        <v>843</v>
      </c>
      <c r="J197" s="1036" t="s">
        <v>843</v>
      </c>
      <c r="K197" s="1036" t="s">
        <v>974</v>
      </c>
      <c r="L197" s="1036" t="s">
        <v>1497</v>
      </c>
      <c r="M197" s="1128">
        <v>100</v>
      </c>
      <c r="N197" s="1036" t="s">
        <v>974</v>
      </c>
      <c r="O197" s="1036" t="s">
        <v>974</v>
      </c>
      <c r="P197" s="1036" t="s">
        <v>843</v>
      </c>
      <c r="Q197" s="1036" t="s">
        <v>974</v>
      </c>
      <c r="R197" s="1036" t="s">
        <v>974</v>
      </c>
      <c r="S197" s="1024"/>
      <c r="T197" s="62"/>
    </row>
    <row r="198" spans="1:20" s="42" customFormat="1" ht="34.5" customHeight="1">
      <c r="A198" s="1483" t="s">
        <v>249</v>
      </c>
      <c r="B198" s="1036" t="s">
        <v>1501</v>
      </c>
      <c r="C198" s="1036" t="s">
        <v>974</v>
      </c>
      <c r="D198" s="1036" t="s">
        <v>974</v>
      </c>
      <c r="E198" s="1036" t="s">
        <v>974</v>
      </c>
      <c r="F198" s="1036" t="s">
        <v>974</v>
      </c>
      <c r="G198" s="1036"/>
      <c r="H198" s="1036" t="s">
        <v>843</v>
      </c>
      <c r="I198" s="1036" t="s">
        <v>843</v>
      </c>
      <c r="J198" s="1036" t="s">
        <v>843</v>
      </c>
      <c r="K198" s="1036" t="s">
        <v>974</v>
      </c>
      <c r="L198" s="1036" t="s">
        <v>1497</v>
      </c>
      <c r="M198" s="1128">
        <v>500</v>
      </c>
      <c r="N198" s="1036" t="s">
        <v>974</v>
      </c>
      <c r="O198" s="1036" t="s">
        <v>974</v>
      </c>
      <c r="P198" s="1036" t="s">
        <v>843</v>
      </c>
      <c r="Q198" s="1036" t="s">
        <v>843</v>
      </c>
      <c r="R198" s="1036" t="s">
        <v>843</v>
      </c>
      <c r="S198" s="1024"/>
      <c r="T198" s="62"/>
    </row>
    <row r="199" spans="1:20" s="42" customFormat="1" ht="34.5" customHeight="1">
      <c r="A199" s="1483" t="s">
        <v>249</v>
      </c>
      <c r="B199" s="1036" t="s">
        <v>1502</v>
      </c>
      <c r="C199" s="1036" t="s">
        <v>974</v>
      </c>
      <c r="D199" s="1036" t="s">
        <v>974</v>
      </c>
      <c r="E199" s="1036" t="s">
        <v>974</v>
      </c>
      <c r="F199" s="1036" t="s">
        <v>974</v>
      </c>
      <c r="G199" s="1036"/>
      <c r="H199" s="1036" t="s">
        <v>843</v>
      </c>
      <c r="I199" s="1036" t="s">
        <v>843</v>
      </c>
      <c r="J199" s="1036" t="s">
        <v>843</v>
      </c>
      <c r="K199" s="1036" t="s">
        <v>843</v>
      </c>
      <c r="L199" s="1036" t="s">
        <v>1497</v>
      </c>
      <c r="M199" s="1128">
        <v>50</v>
      </c>
      <c r="N199" s="1036" t="s">
        <v>843</v>
      </c>
      <c r="O199" s="1036" t="s">
        <v>974</v>
      </c>
      <c r="P199" s="1036" t="s">
        <v>843</v>
      </c>
      <c r="Q199" s="1036" t="s">
        <v>843</v>
      </c>
      <c r="R199" s="1036" t="s">
        <v>843</v>
      </c>
      <c r="S199" s="1024"/>
      <c r="T199" s="62"/>
    </row>
    <row r="200" spans="1:20" s="42" customFormat="1" ht="34.5" customHeight="1">
      <c r="A200" s="1483" t="s">
        <v>249</v>
      </c>
      <c r="B200" s="1036" t="s">
        <v>1150</v>
      </c>
      <c r="C200" s="1036" t="s">
        <v>974</v>
      </c>
      <c r="D200" s="1036" t="s">
        <v>974</v>
      </c>
      <c r="E200" s="1036" t="s">
        <v>974</v>
      </c>
      <c r="F200" s="1036" t="s">
        <v>974</v>
      </c>
      <c r="G200" s="1036"/>
      <c r="H200" s="1036" t="s">
        <v>843</v>
      </c>
      <c r="I200" s="1036" t="s">
        <v>843</v>
      </c>
      <c r="J200" s="1036" t="s">
        <v>843</v>
      </c>
      <c r="K200" s="1036" t="s">
        <v>843</v>
      </c>
      <c r="L200" s="1036" t="s">
        <v>1497</v>
      </c>
      <c r="M200" s="1128">
        <v>100</v>
      </c>
      <c r="N200" s="1036" t="s">
        <v>843</v>
      </c>
      <c r="O200" s="1036" t="s">
        <v>974</v>
      </c>
      <c r="P200" s="1036" t="s">
        <v>843</v>
      </c>
      <c r="Q200" s="1036" t="s">
        <v>843</v>
      </c>
      <c r="R200" s="1036" t="s">
        <v>974</v>
      </c>
      <c r="S200" s="1024"/>
      <c r="T200" s="62"/>
    </row>
    <row r="201" spans="1:20" s="42" customFormat="1" ht="34.5" customHeight="1">
      <c r="A201" s="1483" t="s">
        <v>249</v>
      </c>
      <c r="B201" s="1036" t="s">
        <v>1151</v>
      </c>
      <c r="C201" s="1036" t="s">
        <v>974</v>
      </c>
      <c r="D201" s="1036" t="s">
        <v>974</v>
      </c>
      <c r="E201" s="1036" t="s">
        <v>974</v>
      </c>
      <c r="F201" s="1036" t="s">
        <v>974</v>
      </c>
      <c r="G201" s="1036"/>
      <c r="H201" s="1036" t="s">
        <v>843</v>
      </c>
      <c r="I201" s="1036" t="s">
        <v>843</v>
      </c>
      <c r="J201" s="1036" t="s">
        <v>843</v>
      </c>
      <c r="K201" s="1036" t="s">
        <v>843</v>
      </c>
      <c r="L201" s="1036" t="s">
        <v>1497</v>
      </c>
      <c r="M201" s="1128">
        <v>50</v>
      </c>
      <c r="N201" s="1036" t="s">
        <v>843</v>
      </c>
      <c r="O201" s="1036" t="s">
        <v>974</v>
      </c>
      <c r="P201" s="1036" t="s">
        <v>843</v>
      </c>
      <c r="Q201" s="1036" t="s">
        <v>843</v>
      </c>
      <c r="R201" s="1036" t="s">
        <v>843</v>
      </c>
      <c r="S201" s="1024"/>
      <c r="T201" s="62"/>
    </row>
    <row r="202" spans="1:20" s="42" customFormat="1" ht="34.5" customHeight="1">
      <c r="A202" s="1483" t="s">
        <v>249</v>
      </c>
      <c r="B202" s="1036" t="s">
        <v>1503</v>
      </c>
      <c r="C202" s="1036" t="s">
        <v>974</v>
      </c>
      <c r="D202" s="1036" t="s">
        <v>974</v>
      </c>
      <c r="E202" s="1036" t="s">
        <v>974</v>
      </c>
      <c r="F202" s="1036" t="s">
        <v>974</v>
      </c>
      <c r="G202" s="1036"/>
      <c r="H202" s="1036" t="s">
        <v>843</v>
      </c>
      <c r="I202" s="1036" t="s">
        <v>843</v>
      </c>
      <c r="J202" s="1036" t="s">
        <v>843</v>
      </c>
      <c r="K202" s="1036" t="s">
        <v>843</v>
      </c>
      <c r="L202" s="1036" t="s">
        <v>1497</v>
      </c>
      <c r="M202" s="1128">
        <v>50</v>
      </c>
      <c r="N202" s="1036" t="s">
        <v>843</v>
      </c>
      <c r="O202" s="1036" t="s">
        <v>974</v>
      </c>
      <c r="P202" s="1036" t="s">
        <v>843</v>
      </c>
      <c r="Q202" s="1036" t="s">
        <v>843</v>
      </c>
      <c r="R202" s="1036" t="s">
        <v>974</v>
      </c>
      <c r="S202" s="1024"/>
      <c r="T202" s="62"/>
    </row>
    <row r="203" spans="1:20" s="42" customFormat="1" ht="34.5" customHeight="1">
      <c r="A203" s="1483" t="s">
        <v>249</v>
      </c>
      <c r="B203" s="1036" t="s">
        <v>1504</v>
      </c>
      <c r="C203" s="1036" t="s">
        <v>974</v>
      </c>
      <c r="D203" s="1036" t="s">
        <v>974</v>
      </c>
      <c r="E203" s="1036" t="s">
        <v>974</v>
      </c>
      <c r="F203" s="1036" t="s">
        <v>974</v>
      </c>
      <c r="G203" s="1036"/>
      <c r="H203" s="1036" t="s">
        <v>843</v>
      </c>
      <c r="I203" s="1036" t="s">
        <v>843</v>
      </c>
      <c r="J203" s="1036" t="s">
        <v>843</v>
      </c>
      <c r="K203" s="1036" t="s">
        <v>974</v>
      </c>
      <c r="L203" s="1036" t="s">
        <v>1497</v>
      </c>
      <c r="M203" s="1128">
        <v>50</v>
      </c>
      <c r="N203" s="1036" t="s">
        <v>843</v>
      </c>
      <c r="O203" s="1036" t="s">
        <v>974</v>
      </c>
      <c r="P203" s="1036" t="s">
        <v>843</v>
      </c>
      <c r="Q203" s="1036" t="s">
        <v>843</v>
      </c>
      <c r="R203" s="1036" t="s">
        <v>843</v>
      </c>
      <c r="S203" s="1024"/>
      <c r="T203" s="62"/>
    </row>
    <row r="204" spans="1:20" s="42" customFormat="1" ht="34.5" customHeight="1">
      <c r="A204" s="1483" t="s">
        <v>249</v>
      </c>
      <c r="B204" s="1036" t="s">
        <v>1505</v>
      </c>
      <c r="C204" s="1036" t="s">
        <v>974</v>
      </c>
      <c r="D204" s="1036" t="s">
        <v>974</v>
      </c>
      <c r="E204" s="1036" t="s">
        <v>974</v>
      </c>
      <c r="F204" s="1036" t="s">
        <v>974</v>
      </c>
      <c r="G204" s="1036"/>
      <c r="H204" s="1036" t="s">
        <v>843</v>
      </c>
      <c r="I204" s="1036" t="s">
        <v>843</v>
      </c>
      <c r="J204" s="1036" t="s">
        <v>843</v>
      </c>
      <c r="K204" s="1036" t="s">
        <v>974</v>
      </c>
      <c r="L204" s="1036" t="s">
        <v>1497</v>
      </c>
      <c r="M204" s="1128">
        <v>50</v>
      </c>
      <c r="N204" s="1036" t="s">
        <v>843</v>
      </c>
      <c r="O204" s="1036" t="s">
        <v>974</v>
      </c>
      <c r="P204" s="1036" t="s">
        <v>843</v>
      </c>
      <c r="Q204" s="1036" t="s">
        <v>843</v>
      </c>
      <c r="R204" s="1036" t="s">
        <v>843</v>
      </c>
      <c r="S204" s="1024"/>
      <c r="T204" s="62"/>
    </row>
    <row r="205" spans="1:20" s="42" customFormat="1" ht="34.5" customHeight="1">
      <c r="A205" s="1483" t="s">
        <v>249</v>
      </c>
      <c r="B205" s="1036" t="s">
        <v>1506</v>
      </c>
      <c r="C205" s="1036" t="s">
        <v>974</v>
      </c>
      <c r="D205" s="1036" t="s">
        <v>974</v>
      </c>
      <c r="E205" s="1036" t="s">
        <v>974</v>
      </c>
      <c r="F205" s="1036" t="s">
        <v>974</v>
      </c>
      <c r="G205" s="1036"/>
      <c r="H205" s="1036" t="s">
        <v>974</v>
      </c>
      <c r="I205" s="1036" t="s">
        <v>974</v>
      </c>
      <c r="J205" s="1036" t="s">
        <v>974</v>
      </c>
      <c r="K205" s="1036" t="s">
        <v>974</v>
      </c>
      <c r="L205" s="1036"/>
      <c r="M205" s="1280"/>
      <c r="N205" s="1036" t="s">
        <v>974</v>
      </c>
      <c r="O205" s="1036" t="s">
        <v>974</v>
      </c>
      <c r="P205" s="1036" t="s">
        <v>974</v>
      </c>
      <c r="Q205" s="1036" t="s">
        <v>974</v>
      </c>
      <c r="R205" s="1036" t="s">
        <v>974</v>
      </c>
      <c r="S205" s="1024"/>
      <c r="T205" s="62"/>
    </row>
    <row r="206" spans="1:20" s="42" customFormat="1" ht="34.5" customHeight="1">
      <c r="A206" s="1483" t="s">
        <v>249</v>
      </c>
      <c r="B206" s="1036" t="s">
        <v>1507</v>
      </c>
      <c r="C206" s="1036" t="s">
        <v>974</v>
      </c>
      <c r="D206" s="1036" t="s">
        <v>974</v>
      </c>
      <c r="E206" s="1036" t="s">
        <v>974</v>
      </c>
      <c r="F206" s="1036" t="s">
        <v>974</v>
      </c>
      <c r="G206" s="1036"/>
      <c r="H206" s="1036" t="s">
        <v>843</v>
      </c>
      <c r="I206" s="1036" t="s">
        <v>843</v>
      </c>
      <c r="J206" s="1036" t="s">
        <v>843</v>
      </c>
      <c r="K206" s="1036" t="s">
        <v>843</v>
      </c>
      <c r="L206" s="1036" t="s">
        <v>1497</v>
      </c>
      <c r="M206" s="1128">
        <v>130</v>
      </c>
      <c r="N206" s="1036" t="s">
        <v>843</v>
      </c>
      <c r="O206" s="1036" t="s">
        <v>974</v>
      </c>
      <c r="P206" s="1036" t="s">
        <v>843</v>
      </c>
      <c r="Q206" s="1036" t="s">
        <v>843</v>
      </c>
      <c r="R206" s="1036" t="s">
        <v>843</v>
      </c>
      <c r="S206" s="1024"/>
      <c r="T206" s="62"/>
    </row>
    <row r="207" spans="1:20" s="42" customFormat="1" ht="34.5" customHeight="1">
      <c r="A207" s="1483" t="s">
        <v>249</v>
      </c>
      <c r="B207" s="1036" t="s">
        <v>1508</v>
      </c>
      <c r="C207" s="1036" t="s">
        <v>974</v>
      </c>
      <c r="D207" s="1036" t="s">
        <v>974</v>
      </c>
      <c r="E207" s="1036" t="s">
        <v>974</v>
      </c>
      <c r="F207" s="1036" t="s">
        <v>974</v>
      </c>
      <c r="G207" s="1036"/>
      <c r="H207" s="1036" t="s">
        <v>843</v>
      </c>
      <c r="I207" s="1036" t="s">
        <v>843</v>
      </c>
      <c r="J207" s="1036" t="s">
        <v>843</v>
      </c>
      <c r="K207" s="1036" t="s">
        <v>843</v>
      </c>
      <c r="L207" s="1036"/>
      <c r="M207" s="1128">
        <v>100</v>
      </c>
      <c r="N207" s="1036" t="s">
        <v>843</v>
      </c>
      <c r="O207" s="1036" t="s">
        <v>974</v>
      </c>
      <c r="P207" s="1036" t="s">
        <v>843</v>
      </c>
      <c r="Q207" s="1036" t="s">
        <v>974</v>
      </c>
      <c r="R207" s="1036" t="s">
        <v>974</v>
      </c>
      <c r="S207" s="1024"/>
      <c r="T207" s="62"/>
    </row>
    <row r="208" spans="1:20" s="42" customFormat="1" ht="34.5" customHeight="1">
      <c r="A208" s="1483" t="s">
        <v>249</v>
      </c>
      <c r="B208" s="1036" t="s">
        <v>1509</v>
      </c>
      <c r="C208" s="1036" t="s">
        <v>974</v>
      </c>
      <c r="D208" s="1036" t="s">
        <v>974</v>
      </c>
      <c r="E208" s="1036" t="s">
        <v>974</v>
      </c>
      <c r="F208" s="1036" t="s">
        <v>974</v>
      </c>
      <c r="G208" s="1036"/>
      <c r="H208" s="1036" t="s">
        <v>843</v>
      </c>
      <c r="I208" s="1036" t="s">
        <v>843</v>
      </c>
      <c r="J208" s="1036" t="s">
        <v>843</v>
      </c>
      <c r="K208" s="1036" t="s">
        <v>843</v>
      </c>
      <c r="L208" s="1036" t="s">
        <v>1497</v>
      </c>
      <c r="M208" s="1128">
        <v>100</v>
      </c>
      <c r="N208" s="1036" t="s">
        <v>843</v>
      </c>
      <c r="O208" s="1036" t="s">
        <v>974</v>
      </c>
      <c r="P208" s="1036" t="s">
        <v>843</v>
      </c>
      <c r="Q208" s="1036" t="s">
        <v>974</v>
      </c>
      <c r="R208" s="1036" t="s">
        <v>843</v>
      </c>
      <c r="S208" s="1024"/>
      <c r="T208" s="62"/>
    </row>
    <row r="209" spans="1:20" s="42" customFormat="1" ht="34.5" customHeight="1">
      <c r="A209" s="1483" t="s">
        <v>249</v>
      </c>
      <c r="B209" s="1036" t="s">
        <v>1510</v>
      </c>
      <c r="C209" s="1036" t="s">
        <v>974</v>
      </c>
      <c r="D209" s="1036" t="s">
        <v>974</v>
      </c>
      <c r="E209" s="1036" t="s">
        <v>974</v>
      </c>
      <c r="F209" s="1036" t="s">
        <v>974</v>
      </c>
      <c r="G209" s="1036"/>
      <c r="H209" s="1036" t="s">
        <v>843</v>
      </c>
      <c r="I209" s="1036" t="s">
        <v>843</v>
      </c>
      <c r="J209" s="1036" t="s">
        <v>843</v>
      </c>
      <c r="K209" s="1036" t="s">
        <v>843</v>
      </c>
      <c r="L209" s="1036" t="s">
        <v>1497</v>
      </c>
      <c r="M209" s="1128">
        <v>100</v>
      </c>
      <c r="N209" s="1036" t="s">
        <v>843</v>
      </c>
      <c r="O209" s="1036" t="s">
        <v>974</v>
      </c>
      <c r="P209" s="1036" t="s">
        <v>843</v>
      </c>
      <c r="Q209" s="1036" t="s">
        <v>974</v>
      </c>
      <c r="R209" s="1036" t="s">
        <v>974</v>
      </c>
      <c r="S209" s="1024"/>
      <c r="T209" s="62"/>
    </row>
    <row r="210" spans="1:20" s="42" customFormat="1" ht="34.5" customHeight="1">
      <c r="A210" s="1483" t="s">
        <v>249</v>
      </c>
      <c r="B210" s="1036" t="s">
        <v>1511</v>
      </c>
      <c r="C210" s="1036" t="s">
        <v>974</v>
      </c>
      <c r="D210" s="1036" t="s">
        <v>974</v>
      </c>
      <c r="E210" s="1036" t="s">
        <v>974</v>
      </c>
      <c r="F210" s="1036" t="s">
        <v>974</v>
      </c>
      <c r="G210" s="1036"/>
      <c r="H210" s="1036" t="s">
        <v>843</v>
      </c>
      <c r="I210" s="1036" t="s">
        <v>843</v>
      </c>
      <c r="J210" s="1036" t="s">
        <v>843</v>
      </c>
      <c r="K210" s="1036" t="s">
        <v>843</v>
      </c>
      <c r="L210" s="1036" t="s">
        <v>1497</v>
      </c>
      <c r="M210" s="1128">
        <v>100</v>
      </c>
      <c r="N210" s="1036" t="s">
        <v>843</v>
      </c>
      <c r="O210" s="1036" t="s">
        <v>974</v>
      </c>
      <c r="P210" s="1036" t="s">
        <v>843</v>
      </c>
      <c r="Q210" s="1036" t="s">
        <v>974</v>
      </c>
      <c r="R210" s="1036" t="s">
        <v>974</v>
      </c>
      <c r="S210" s="1024"/>
      <c r="T210" s="62"/>
    </row>
    <row r="211" spans="1:20" s="42" customFormat="1" ht="34.5" customHeight="1">
      <c r="A211" s="1483" t="s">
        <v>249</v>
      </c>
      <c r="B211" s="1036" t="s">
        <v>1512</v>
      </c>
      <c r="C211" s="1036" t="s">
        <v>974</v>
      </c>
      <c r="D211" s="1036" t="s">
        <v>974</v>
      </c>
      <c r="E211" s="1036" t="s">
        <v>974</v>
      </c>
      <c r="F211" s="1036" t="s">
        <v>974</v>
      </c>
      <c r="G211" s="1036"/>
      <c r="H211" s="1036" t="s">
        <v>974</v>
      </c>
      <c r="I211" s="1036" t="s">
        <v>974</v>
      </c>
      <c r="J211" s="1036" t="s">
        <v>974</v>
      </c>
      <c r="K211" s="1036" t="s">
        <v>974</v>
      </c>
      <c r="L211" s="1036"/>
      <c r="M211" s="1280"/>
      <c r="N211" s="1036" t="s">
        <v>974</v>
      </c>
      <c r="O211" s="1036" t="s">
        <v>974</v>
      </c>
      <c r="P211" s="1036" t="s">
        <v>974</v>
      </c>
      <c r="Q211" s="1036" t="s">
        <v>843</v>
      </c>
      <c r="R211" s="1036" t="s">
        <v>843</v>
      </c>
      <c r="S211" s="1024"/>
      <c r="T211" s="62"/>
    </row>
    <row r="212" spans="1:20" s="42" customFormat="1" ht="34.5" customHeight="1">
      <c r="A212" s="1483" t="s">
        <v>112</v>
      </c>
      <c r="B212" s="1036" t="s">
        <v>1068</v>
      </c>
      <c r="C212" s="1036" t="s">
        <v>974</v>
      </c>
      <c r="D212" s="1036" t="s">
        <v>974</v>
      </c>
      <c r="E212" s="1036" t="s">
        <v>974</v>
      </c>
      <c r="F212" s="1036" t="s">
        <v>974</v>
      </c>
      <c r="G212" s="1036"/>
      <c r="H212" s="1036" t="s">
        <v>843</v>
      </c>
      <c r="I212" s="1036" t="s">
        <v>974</v>
      </c>
      <c r="J212" s="1036" t="s">
        <v>843</v>
      </c>
      <c r="K212" s="1036" t="s">
        <v>843</v>
      </c>
      <c r="L212" s="1036"/>
      <c r="M212" s="1128">
        <v>293</v>
      </c>
      <c r="N212" s="1036" t="s">
        <v>974</v>
      </c>
      <c r="O212" s="1036" t="s">
        <v>974</v>
      </c>
      <c r="P212" s="1036" t="s">
        <v>974</v>
      </c>
      <c r="Q212" s="1036" t="s">
        <v>843</v>
      </c>
      <c r="R212" s="1036" t="s">
        <v>843</v>
      </c>
      <c r="S212" s="1024"/>
      <c r="T212" s="62"/>
    </row>
    <row r="213" spans="1:20" s="42" customFormat="1" ht="34.5" customHeight="1">
      <c r="A213" s="1483" t="s">
        <v>112</v>
      </c>
      <c r="B213" s="1036" t="s">
        <v>1121</v>
      </c>
      <c r="C213" s="1036" t="s">
        <v>974</v>
      </c>
      <c r="D213" s="1036" t="s">
        <v>974</v>
      </c>
      <c r="E213" s="1036" t="s">
        <v>974</v>
      </c>
      <c r="F213" s="1036" t="s">
        <v>974</v>
      </c>
      <c r="G213" s="1036"/>
      <c r="H213" s="1036" t="s">
        <v>843</v>
      </c>
      <c r="I213" s="1036" t="s">
        <v>974</v>
      </c>
      <c r="J213" s="1036" t="s">
        <v>843</v>
      </c>
      <c r="K213" s="1036" t="s">
        <v>843</v>
      </c>
      <c r="L213" s="1036"/>
      <c r="M213" s="1128">
        <v>289</v>
      </c>
      <c r="N213" s="1036" t="s">
        <v>974</v>
      </c>
      <c r="O213" s="1036" t="s">
        <v>974</v>
      </c>
      <c r="P213" s="1036" t="s">
        <v>974</v>
      </c>
      <c r="Q213" s="1036" t="s">
        <v>974</v>
      </c>
      <c r="R213" s="1036" t="s">
        <v>974</v>
      </c>
      <c r="S213" s="1024"/>
      <c r="T213" s="62"/>
    </row>
    <row r="214" spans="1:20" s="42" customFormat="1" ht="34.5" customHeight="1">
      <c r="A214" s="1483" t="s">
        <v>112</v>
      </c>
      <c r="B214" s="1036" t="s">
        <v>1122</v>
      </c>
      <c r="C214" s="1036" t="s">
        <v>974</v>
      </c>
      <c r="D214" s="1036" t="s">
        <v>974</v>
      </c>
      <c r="E214" s="1036" t="s">
        <v>974</v>
      </c>
      <c r="F214" s="1036" t="s">
        <v>974</v>
      </c>
      <c r="G214" s="1036"/>
      <c r="H214" s="1036" t="s">
        <v>843</v>
      </c>
      <c r="I214" s="1036" t="s">
        <v>974</v>
      </c>
      <c r="J214" s="1036" t="s">
        <v>843</v>
      </c>
      <c r="K214" s="1036" t="s">
        <v>843</v>
      </c>
      <c r="L214" s="1036"/>
      <c r="M214" s="1128">
        <v>175</v>
      </c>
      <c r="N214" s="1036" t="s">
        <v>974</v>
      </c>
      <c r="O214" s="1036" t="s">
        <v>843</v>
      </c>
      <c r="P214" s="1036" t="s">
        <v>974</v>
      </c>
      <c r="Q214" s="1036" t="s">
        <v>974</v>
      </c>
      <c r="R214" s="1036" t="s">
        <v>974</v>
      </c>
      <c r="S214" s="1024"/>
      <c r="T214" s="62"/>
    </row>
    <row r="215" spans="1:20" s="42" customFormat="1" ht="34.5" customHeight="1">
      <c r="A215" s="1483" t="s">
        <v>112</v>
      </c>
      <c r="B215" s="1036" t="s">
        <v>1123</v>
      </c>
      <c r="C215" s="1036" t="s">
        <v>974</v>
      </c>
      <c r="D215" s="1036" t="s">
        <v>974</v>
      </c>
      <c r="E215" s="1036" t="s">
        <v>974</v>
      </c>
      <c r="F215" s="1036" t="s">
        <v>974</v>
      </c>
      <c r="G215" s="1036"/>
      <c r="H215" s="1036" t="s">
        <v>843</v>
      </c>
      <c r="I215" s="1036" t="s">
        <v>974</v>
      </c>
      <c r="J215" s="1036" t="s">
        <v>843</v>
      </c>
      <c r="K215" s="1036" t="s">
        <v>843</v>
      </c>
      <c r="L215" s="1036"/>
      <c r="M215" s="1128">
        <v>610</v>
      </c>
      <c r="N215" s="1036" t="s">
        <v>974</v>
      </c>
      <c r="O215" s="1036" t="s">
        <v>974</v>
      </c>
      <c r="P215" s="1036" t="s">
        <v>974</v>
      </c>
      <c r="Q215" s="1036" t="s">
        <v>974</v>
      </c>
      <c r="R215" s="1036" t="s">
        <v>974</v>
      </c>
      <c r="S215" s="1024"/>
      <c r="T215" s="62"/>
    </row>
    <row r="216" spans="1:20" s="42" customFormat="1" ht="34.5" customHeight="1">
      <c r="A216" s="1483" t="s">
        <v>112</v>
      </c>
      <c r="B216" s="1036" t="s">
        <v>1124</v>
      </c>
      <c r="C216" s="1036" t="s">
        <v>974</v>
      </c>
      <c r="D216" s="1036" t="s">
        <v>974</v>
      </c>
      <c r="E216" s="1036" t="s">
        <v>974</v>
      </c>
      <c r="F216" s="1036" t="s">
        <v>974</v>
      </c>
      <c r="G216" s="1036"/>
      <c r="H216" s="1036" t="s">
        <v>843</v>
      </c>
      <c r="I216" s="1036" t="s">
        <v>974</v>
      </c>
      <c r="J216" s="1036" t="s">
        <v>843</v>
      </c>
      <c r="K216" s="1036" t="s">
        <v>843</v>
      </c>
      <c r="L216" s="1036"/>
      <c r="M216" s="1128">
        <v>125</v>
      </c>
      <c r="N216" s="1036" t="s">
        <v>974</v>
      </c>
      <c r="O216" s="1036" t="s">
        <v>974</v>
      </c>
      <c r="P216" s="1036" t="s">
        <v>974</v>
      </c>
      <c r="Q216" s="1036" t="s">
        <v>974</v>
      </c>
      <c r="R216" s="1036" t="s">
        <v>974</v>
      </c>
      <c r="S216" s="1024"/>
      <c r="T216" s="62"/>
    </row>
    <row r="217" spans="1:20" s="42" customFormat="1" ht="34.5" customHeight="1">
      <c r="A217" s="1483" t="s">
        <v>112</v>
      </c>
      <c r="B217" s="1036" t="s">
        <v>1125</v>
      </c>
      <c r="C217" s="1036" t="s">
        <v>974</v>
      </c>
      <c r="D217" s="1036" t="s">
        <v>974</v>
      </c>
      <c r="E217" s="1036" t="s">
        <v>974</v>
      </c>
      <c r="F217" s="1036" t="s">
        <v>974</v>
      </c>
      <c r="G217" s="1036"/>
      <c r="H217" s="1036" t="s">
        <v>843</v>
      </c>
      <c r="I217" s="1036" t="s">
        <v>974</v>
      </c>
      <c r="J217" s="1036" t="s">
        <v>843</v>
      </c>
      <c r="K217" s="1036" t="s">
        <v>843</v>
      </c>
      <c r="L217" s="1036"/>
      <c r="M217" s="1128">
        <v>166</v>
      </c>
      <c r="N217" s="1036" t="s">
        <v>843</v>
      </c>
      <c r="O217" s="1036" t="s">
        <v>843</v>
      </c>
      <c r="P217" s="1036" t="s">
        <v>843</v>
      </c>
      <c r="Q217" s="1036" t="s">
        <v>974</v>
      </c>
      <c r="R217" s="1036" t="s">
        <v>974</v>
      </c>
      <c r="S217" s="1024"/>
      <c r="T217" s="62"/>
    </row>
    <row r="218" spans="1:20" s="42" customFormat="1" ht="34.5" customHeight="1">
      <c r="A218" s="1483" t="s">
        <v>112</v>
      </c>
      <c r="B218" s="1036" t="s">
        <v>1126</v>
      </c>
      <c r="C218" s="1036" t="s">
        <v>974</v>
      </c>
      <c r="D218" s="1036" t="s">
        <v>974</v>
      </c>
      <c r="E218" s="1036" t="s">
        <v>974</v>
      </c>
      <c r="F218" s="1036" t="s">
        <v>974</v>
      </c>
      <c r="G218" s="1036"/>
      <c r="H218" s="1036" t="s">
        <v>843</v>
      </c>
      <c r="I218" s="1036" t="s">
        <v>974</v>
      </c>
      <c r="J218" s="1036" t="s">
        <v>843</v>
      </c>
      <c r="K218" s="1036" t="s">
        <v>843</v>
      </c>
      <c r="L218" s="1036"/>
      <c r="M218" s="1128">
        <v>140</v>
      </c>
      <c r="N218" s="1036" t="s">
        <v>843</v>
      </c>
      <c r="O218" s="1036" t="s">
        <v>843</v>
      </c>
      <c r="P218" s="1036" t="s">
        <v>843</v>
      </c>
      <c r="Q218" s="1036" t="s">
        <v>974</v>
      </c>
      <c r="R218" s="1036" t="s">
        <v>974</v>
      </c>
      <c r="S218" s="1024"/>
      <c r="T218" s="62"/>
    </row>
    <row r="219" spans="1:20" s="42" customFormat="1" ht="34.5" customHeight="1">
      <c r="A219" s="1483" t="s">
        <v>112</v>
      </c>
      <c r="B219" s="1036" t="s">
        <v>1127</v>
      </c>
      <c r="C219" s="1036" t="s">
        <v>974</v>
      </c>
      <c r="D219" s="1036" t="s">
        <v>974</v>
      </c>
      <c r="E219" s="1036" t="s">
        <v>974</v>
      </c>
      <c r="F219" s="1036" t="s">
        <v>974</v>
      </c>
      <c r="G219" s="1036"/>
      <c r="H219" s="1036" t="s">
        <v>843</v>
      </c>
      <c r="I219" s="1036" t="s">
        <v>974</v>
      </c>
      <c r="J219" s="1036" t="s">
        <v>843</v>
      </c>
      <c r="K219" s="1036" t="s">
        <v>843</v>
      </c>
      <c r="L219" s="1036"/>
      <c r="M219" s="1128">
        <v>115</v>
      </c>
      <c r="N219" s="1036" t="s">
        <v>843</v>
      </c>
      <c r="O219" s="1036" t="s">
        <v>843</v>
      </c>
      <c r="P219" s="1036" t="s">
        <v>843</v>
      </c>
      <c r="Q219" s="1036" t="s">
        <v>974</v>
      </c>
      <c r="R219" s="1036" t="s">
        <v>974</v>
      </c>
      <c r="S219" s="1024"/>
      <c r="T219" s="62"/>
    </row>
    <row r="220" spans="1:20" s="42" customFormat="1" ht="34.5" customHeight="1">
      <c r="A220" s="1483" t="s">
        <v>112</v>
      </c>
      <c r="B220" s="1036" t="s">
        <v>1128</v>
      </c>
      <c r="C220" s="1036" t="s">
        <v>974</v>
      </c>
      <c r="D220" s="1036" t="s">
        <v>974</v>
      </c>
      <c r="E220" s="1036" t="s">
        <v>974</v>
      </c>
      <c r="F220" s="1036" t="s">
        <v>974</v>
      </c>
      <c r="G220" s="1036"/>
      <c r="H220" s="1036" t="s">
        <v>974</v>
      </c>
      <c r="I220" s="1036" t="s">
        <v>974</v>
      </c>
      <c r="J220" s="1036" t="s">
        <v>974</v>
      </c>
      <c r="K220" s="1036" t="s">
        <v>974</v>
      </c>
      <c r="L220" s="1036"/>
      <c r="M220" s="1280" t="s">
        <v>824</v>
      </c>
      <c r="N220" s="1036" t="s">
        <v>974</v>
      </c>
      <c r="O220" s="1036" t="s">
        <v>843</v>
      </c>
      <c r="P220" s="1036" t="s">
        <v>974</v>
      </c>
      <c r="Q220" s="1036" t="s">
        <v>974</v>
      </c>
      <c r="R220" s="1036" t="s">
        <v>974</v>
      </c>
      <c r="S220" s="1024"/>
      <c r="T220" s="62"/>
    </row>
    <row r="221" spans="1:20" s="42" customFormat="1" ht="34.5" customHeight="1">
      <c r="A221" s="1483" t="s">
        <v>112</v>
      </c>
      <c r="B221" s="1036" t="s">
        <v>1129</v>
      </c>
      <c r="C221" s="1036" t="s">
        <v>974</v>
      </c>
      <c r="D221" s="1036" t="s">
        <v>974</v>
      </c>
      <c r="E221" s="1036" t="s">
        <v>974</v>
      </c>
      <c r="F221" s="1036" t="s">
        <v>974</v>
      </c>
      <c r="G221" s="1036"/>
      <c r="H221" s="1036" t="s">
        <v>843</v>
      </c>
      <c r="I221" s="1036" t="s">
        <v>974</v>
      </c>
      <c r="J221" s="1036" t="s">
        <v>843</v>
      </c>
      <c r="K221" s="1036" t="s">
        <v>843</v>
      </c>
      <c r="L221" s="1036"/>
      <c r="M221" s="1128">
        <v>145</v>
      </c>
      <c r="N221" s="1036" t="s">
        <v>843</v>
      </c>
      <c r="O221" s="1036" t="s">
        <v>843</v>
      </c>
      <c r="P221" s="1036" t="s">
        <v>843</v>
      </c>
      <c r="Q221" s="1036" t="s">
        <v>974</v>
      </c>
      <c r="R221" s="1036" t="s">
        <v>974</v>
      </c>
      <c r="S221" s="1024"/>
      <c r="T221" s="62"/>
    </row>
    <row r="222" spans="1:20" s="42" customFormat="1" ht="34.5" customHeight="1">
      <c r="A222" s="1483" t="s">
        <v>112</v>
      </c>
      <c r="B222" s="1036" t="s">
        <v>1130</v>
      </c>
      <c r="C222" s="1036" t="s">
        <v>974</v>
      </c>
      <c r="D222" s="1036" t="s">
        <v>974</v>
      </c>
      <c r="E222" s="1036" t="s">
        <v>974</v>
      </c>
      <c r="F222" s="1036" t="s">
        <v>974</v>
      </c>
      <c r="G222" s="1036"/>
      <c r="H222" s="1036" t="s">
        <v>843</v>
      </c>
      <c r="I222" s="1036" t="s">
        <v>843</v>
      </c>
      <c r="J222" s="1036" t="s">
        <v>843</v>
      </c>
      <c r="K222" s="1036" t="s">
        <v>843</v>
      </c>
      <c r="L222" s="1036"/>
      <c r="M222" s="1128">
        <v>137</v>
      </c>
      <c r="N222" s="1036" t="s">
        <v>843</v>
      </c>
      <c r="O222" s="1036" t="s">
        <v>843</v>
      </c>
      <c r="P222" s="1036" t="s">
        <v>843</v>
      </c>
      <c r="Q222" s="1036" t="s">
        <v>974</v>
      </c>
      <c r="R222" s="1036" t="s">
        <v>974</v>
      </c>
      <c r="S222" s="1024"/>
      <c r="T222" s="62"/>
    </row>
    <row r="223" spans="1:20" s="42" customFormat="1" ht="34.5" customHeight="1">
      <c r="A223" s="1483" t="s">
        <v>112</v>
      </c>
      <c r="B223" s="1036" t="s">
        <v>1131</v>
      </c>
      <c r="C223" s="1036" t="s">
        <v>974</v>
      </c>
      <c r="D223" s="1036" t="s">
        <v>974</v>
      </c>
      <c r="E223" s="1036" t="s">
        <v>974</v>
      </c>
      <c r="F223" s="1036" t="s">
        <v>974</v>
      </c>
      <c r="G223" s="1036"/>
      <c r="H223" s="1036" t="s">
        <v>843</v>
      </c>
      <c r="I223" s="1036" t="s">
        <v>974</v>
      </c>
      <c r="J223" s="1036" t="s">
        <v>974</v>
      </c>
      <c r="K223" s="1036" t="s">
        <v>843</v>
      </c>
      <c r="L223" s="1036"/>
      <c r="M223" s="1128">
        <v>119</v>
      </c>
      <c r="N223" s="1036" t="s">
        <v>843</v>
      </c>
      <c r="O223" s="1036" t="s">
        <v>843</v>
      </c>
      <c r="P223" s="1036" t="s">
        <v>843</v>
      </c>
      <c r="Q223" s="1036" t="s">
        <v>974</v>
      </c>
      <c r="R223" s="1036" t="s">
        <v>974</v>
      </c>
      <c r="S223" s="1024"/>
      <c r="T223" s="62"/>
    </row>
    <row r="224" spans="1:20" s="42" customFormat="1" ht="34.5" customHeight="1">
      <c r="A224" s="1483" t="s">
        <v>112</v>
      </c>
      <c r="B224" s="1036" t="s">
        <v>1132</v>
      </c>
      <c r="C224" s="1036" t="s">
        <v>974</v>
      </c>
      <c r="D224" s="1036" t="s">
        <v>974</v>
      </c>
      <c r="E224" s="1036" t="s">
        <v>974</v>
      </c>
      <c r="F224" s="1036" t="s">
        <v>974</v>
      </c>
      <c r="G224" s="1036"/>
      <c r="H224" s="1036" t="s">
        <v>843</v>
      </c>
      <c r="I224" s="1036" t="s">
        <v>974</v>
      </c>
      <c r="J224" s="1036" t="s">
        <v>843</v>
      </c>
      <c r="K224" s="1036" t="s">
        <v>843</v>
      </c>
      <c r="L224" s="1036"/>
      <c r="M224" s="1128">
        <v>614</v>
      </c>
      <c r="N224" s="1036" t="s">
        <v>843</v>
      </c>
      <c r="O224" s="1036" t="s">
        <v>974</v>
      </c>
      <c r="P224" s="1036" t="s">
        <v>974</v>
      </c>
      <c r="Q224" s="1036" t="s">
        <v>974</v>
      </c>
      <c r="R224" s="1036" t="s">
        <v>843</v>
      </c>
      <c r="S224" s="1024"/>
      <c r="T224" s="62"/>
    </row>
    <row r="225" spans="1:20" s="42" customFormat="1" ht="34.5" customHeight="1">
      <c r="A225" s="1483" t="s">
        <v>112</v>
      </c>
      <c r="B225" s="1036" t="s">
        <v>1133</v>
      </c>
      <c r="C225" s="1036" t="s">
        <v>974</v>
      </c>
      <c r="D225" s="1036" t="s">
        <v>974</v>
      </c>
      <c r="E225" s="1036" t="s">
        <v>974</v>
      </c>
      <c r="F225" s="1036" t="s">
        <v>974</v>
      </c>
      <c r="G225" s="1036"/>
      <c r="H225" s="1036" t="s">
        <v>843</v>
      </c>
      <c r="I225" s="1036" t="s">
        <v>974</v>
      </c>
      <c r="J225" s="1036" t="s">
        <v>843</v>
      </c>
      <c r="K225" s="1036" t="s">
        <v>843</v>
      </c>
      <c r="L225" s="1036"/>
      <c r="M225" s="1128">
        <v>316</v>
      </c>
      <c r="N225" s="1036" t="s">
        <v>843</v>
      </c>
      <c r="O225" s="1036" t="s">
        <v>843</v>
      </c>
      <c r="P225" s="1036" t="s">
        <v>843</v>
      </c>
      <c r="Q225" s="1036" t="s">
        <v>974</v>
      </c>
      <c r="R225" s="1036" t="s">
        <v>974</v>
      </c>
      <c r="S225" s="1024"/>
      <c r="T225" s="62"/>
    </row>
    <row r="226" spans="1:20" s="42" customFormat="1" ht="34.5" customHeight="1">
      <c r="A226" s="1483" t="s">
        <v>112</v>
      </c>
      <c r="B226" s="1036" t="s">
        <v>1134</v>
      </c>
      <c r="C226" s="1036" t="s">
        <v>974</v>
      </c>
      <c r="D226" s="1036" t="s">
        <v>974</v>
      </c>
      <c r="E226" s="1036" t="s">
        <v>974</v>
      </c>
      <c r="F226" s="1036" t="s">
        <v>974</v>
      </c>
      <c r="G226" s="1036"/>
      <c r="H226" s="1036" t="s">
        <v>843</v>
      </c>
      <c r="I226" s="1036" t="s">
        <v>974</v>
      </c>
      <c r="J226" s="1036" t="s">
        <v>843</v>
      </c>
      <c r="K226" s="1036" t="s">
        <v>843</v>
      </c>
      <c r="L226" s="1036"/>
      <c r="M226" s="1128">
        <v>323</v>
      </c>
      <c r="N226" s="1036" t="s">
        <v>843</v>
      </c>
      <c r="O226" s="1036" t="s">
        <v>843</v>
      </c>
      <c r="P226" s="1036" t="s">
        <v>843</v>
      </c>
      <c r="Q226" s="1036" t="s">
        <v>974</v>
      </c>
      <c r="R226" s="1036" t="s">
        <v>974</v>
      </c>
      <c r="S226" s="1024"/>
      <c r="T226" s="62"/>
    </row>
    <row r="227" spans="1:20" s="42" customFormat="1" ht="34.5" customHeight="1">
      <c r="A227" s="1483" t="s">
        <v>112</v>
      </c>
      <c r="B227" s="1036" t="s">
        <v>1135</v>
      </c>
      <c r="C227" s="1036" t="s">
        <v>974</v>
      </c>
      <c r="D227" s="1036" t="s">
        <v>974</v>
      </c>
      <c r="E227" s="1036" t="s">
        <v>974</v>
      </c>
      <c r="F227" s="1036" t="s">
        <v>974</v>
      </c>
      <c r="G227" s="1036"/>
      <c r="H227" s="1036" t="s">
        <v>843</v>
      </c>
      <c r="I227" s="1036" t="s">
        <v>974</v>
      </c>
      <c r="J227" s="1036" t="s">
        <v>974</v>
      </c>
      <c r="K227" s="1036" t="s">
        <v>843</v>
      </c>
      <c r="L227" s="1036"/>
      <c r="M227" s="1128">
        <v>433</v>
      </c>
      <c r="N227" s="1036" t="s">
        <v>843</v>
      </c>
      <c r="O227" s="1036" t="s">
        <v>974</v>
      </c>
      <c r="P227" s="1036" t="s">
        <v>843</v>
      </c>
      <c r="Q227" s="1036" t="s">
        <v>843</v>
      </c>
      <c r="R227" s="1036" t="s">
        <v>843</v>
      </c>
      <c r="S227" s="1024"/>
      <c r="T227" s="62"/>
    </row>
    <row r="228" spans="1:20" s="42" customFormat="1" ht="34.5" customHeight="1">
      <c r="A228" s="1483" t="s">
        <v>112</v>
      </c>
      <c r="B228" s="1036" t="s">
        <v>1136</v>
      </c>
      <c r="C228" s="1036" t="s">
        <v>974</v>
      </c>
      <c r="D228" s="1036" t="s">
        <v>974</v>
      </c>
      <c r="E228" s="1036" t="s">
        <v>974</v>
      </c>
      <c r="F228" s="1036" t="s">
        <v>974</v>
      </c>
      <c r="G228" s="1036"/>
      <c r="H228" s="1036" t="s">
        <v>843</v>
      </c>
      <c r="I228" s="1036" t="s">
        <v>974</v>
      </c>
      <c r="J228" s="1036" t="s">
        <v>843</v>
      </c>
      <c r="K228" s="1036" t="s">
        <v>843</v>
      </c>
      <c r="L228" s="1036"/>
      <c r="M228" s="1128">
        <v>202</v>
      </c>
      <c r="N228" s="1036" t="s">
        <v>843</v>
      </c>
      <c r="O228" s="1036" t="s">
        <v>974</v>
      </c>
      <c r="P228" s="1036" t="s">
        <v>843</v>
      </c>
      <c r="Q228" s="1036" t="s">
        <v>974</v>
      </c>
      <c r="R228" s="1036" t="s">
        <v>843</v>
      </c>
      <c r="S228" s="1024"/>
      <c r="T228" s="62"/>
    </row>
    <row r="229" spans="1:20" s="42" customFormat="1" ht="34.5" customHeight="1">
      <c r="A229" s="1483" t="s">
        <v>112</v>
      </c>
      <c r="B229" s="1036" t="s">
        <v>1137</v>
      </c>
      <c r="C229" s="1036" t="s">
        <v>974</v>
      </c>
      <c r="D229" s="1036" t="s">
        <v>974</v>
      </c>
      <c r="E229" s="1036" t="s">
        <v>974</v>
      </c>
      <c r="F229" s="1036" t="s">
        <v>974</v>
      </c>
      <c r="G229" s="1036"/>
      <c r="H229" s="1036" t="s">
        <v>843</v>
      </c>
      <c r="I229" s="1036" t="s">
        <v>974</v>
      </c>
      <c r="J229" s="1036" t="s">
        <v>843</v>
      </c>
      <c r="K229" s="1036" t="s">
        <v>843</v>
      </c>
      <c r="L229" s="1036"/>
      <c r="M229" s="1128">
        <v>326</v>
      </c>
      <c r="N229" s="1036" t="s">
        <v>843</v>
      </c>
      <c r="O229" s="1036" t="s">
        <v>974</v>
      </c>
      <c r="P229" s="1036" t="s">
        <v>843</v>
      </c>
      <c r="Q229" s="1036" t="s">
        <v>974</v>
      </c>
      <c r="R229" s="1036" t="s">
        <v>974</v>
      </c>
      <c r="S229" s="1024"/>
      <c r="T229" s="62"/>
    </row>
    <row r="230" spans="1:20" s="42" customFormat="1" ht="34.5" customHeight="1">
      <c r="A230" s="1483" t="s">
        <v>112</v>
      </c>
      <c r="B230" s="1036" t="s">
        <v>1138</v>
      </c>
      <c r="C230" s="1036" t="s">
        <v>974</v>
      </c>
      <c r="D230" s="1036" t="s">
        <v>974</v>
      </c>
      <c r="E230" s="1036" t="s">
        <v>974</v>
      </c>
      <c r="F230" s="1036" t="s">
        <v>974</v>
      </c>
      <c r="G230" s="1036"/>
      <c r="H230" s="1036" t="s">
        <v>843</v>
      </c>
      <c r="I230" s="1036" t="s">
        <v>974</v>
      </c>
      <c r="J230" s="1036" t="s">
        <v>843</v>
      </c>
      <c r="K230" s="1036" t="s">
        <v>974</v>
      </c>
      <c r="L230" s="1036"/>
      <c r="M230" s="1128">
        <v>159</v>
      </c>
      <c r="N230" s="1036" t="s">
        <v>843</v>
      </c>
      <c r="O230" s="1036" t="s">
        <v>843</v>
      </c>
      <c r="P230" s="1036" t="s">
        <v>974</v>
      </c>
      <c r="Q230" s="1036" t="s">
        <v>843</v>
      </c>
      <c r="R230" s="1036" t="s">
        <v>843</v>
      </c>
      <c r="S230" s="1024"/>
      <c r="T230" s="62"/>
    </row>
    <row r="231" spans="1:20" s="42" customFormat="1" ht="34.5" customHeight="1">
      <c r="A231" s="1483" t="s">
        <v>112</v>
      </c>
      <c r="B231" s="1036" t="s">
        <v>1139</v>
      </c>
      <c r="C231" s="1036" t="s">
        <v>974</v>
      </c>
      <c r="D231" s="1036" t="s">
        <v>974</v>
      </c>
      <c r="E231" s="1036" t="s">
        <v>974</v>
      </c>
      <c r="F231" s="1036" t="s">
        <v>974</v>
      </c>
      <c r="G231" s="1036"/>
      <c r="H231" s="1036" t="s">
        <v>843</v>
      </c>
      <c r="I231" s="1036" t="s">
        <v>974</v>
      </c>
      <c r="J231" s="1036" t="s">
        <v>843</v>
      </c>
      <c r="K231" s="1036" t="s">
        <v>974</v>
      </c>
      <c r="L231" s="1036"/>
      <c r="M231" s="1128">
        <v>112</v>
      </c>
      <c r="N231" s="1036" t="s">
        <v>843</v>
      </c>
      <c r="O231" s="1036" t="s">
        <v>843</v>
      </c>
      <c r="P231" s="1036" t="s">
        <v>843</v>
      </c>
      <c r="Q231" s="1036" t="s">
        <v>974</v>
      </c>
      <c r="R231" s="1036" t="s">
        <v>974</v>
      </c>
      <c r="S231" s="1288" t="s">
        <v>1140</v>
      </c>
      <c r="T231" s="62"/>
    </row>
    <row r="232" spans="1:20" s="42" customFormat="1" ht="34.5" customHeight="1">
      <c r="A232" s="1483" t="s">
        <v>112</v>
      </c>
      <c r="B232" s="1036" t="s">
        <v>1141</v>
      </c>
      <c r="C232" s="1036" t="s">
        <v>974</v>
      </c>
      <c r="D232" s="1036" t="s">
        <v>974</v>
      </c>
      <c r="E232" s="1036" t="s">
        <v>974</v>
      </c>
      <c r="F232" s="1036" t="s">
        <v>974</v>
      </c>
      <c r="G232" s="1036"/>
      <c r="H232" s="1036" t="s">
        <v>843</v>
      </c>
      <c r="I232" s="1036" t="s">
        <v>974</v>
      </c>
      <c r="J232" s="1036" t="s">
        <v>843</v>
      </c>
      <c r="K232" s="1036" t="s">
        <v>843</v>
      </c>
      <c r="L232" s="1036"/>
      <c r="M232" s="1128">
        <v>531</v>
      </c>
      <c r="N232" s="1036" t="s">
        <v>843</v>
      </c>
      <c r="O232" s="1036" t="s">
        <v>843</v>
      </c>
      <c r="P232" s="1036" t="s">
        <v>843</v>
      </c>
      <c r="Q232" s="1036" t="s">
        <v>974</v>
      </c>
      <c r="R232" s="1036" t="s">
        <v>974</v>
      </c>
      <c r="S232" s="1288" t="s">
        <v>1140</v>
      </c>
      <c r="T232" s="62"/>
    </row>
    <row r="233" spans="1:20" s="42" customFormat="1" ht="34.5" customHeight="1">
      <c r="A233" s="1483" t="s">
        <v>112</v>
      </c>
      <c r="B233" s="1036" t="s">
        <v>1142</v>
      </c>
      <c r="C233" s="1036" t="s">
        <v>974</v>
      </c>
      <c r="D233" s="1036" t="s">
        <v>974</v>
      </c>
      <c r="E233" s="1036" t="s">
        <v>974</v>
      </c>
      <c r="F233" s="1036" t="s">
        <v>974</v>
      </c>
      <c r="G233" s="1036"/>
      <c r="H233" s="1036" t="s">
        <v>843</v>
      </c>
      <c r="I233" s="1036" t="s">
        <v>974</v>
      </c>
      <c r="J233" s="1036" t="s">
        <v>843</v>
      </c>
      <c r="K233" s="1036" t="s">
        <v>843</v>
      </c>
      <c r="L233" s="1036"/>
      <c r="M233" s="1128">
        <v>416</v>
      </c>
      <c r="N233" s="1036" t="s">
        <v>843</v>
      </c>
      <c r="O233" s="1036" t="s">
        <v>843</v>
      </c>
      <c r="P233" s="1036" t="s">
        <v>843</v>
      </c>
      <c r="Q233" s="1036" t="s">
        <v>843</v>
      </c>
      <c r="R233" s="1036" t="s">
        <v>843</v>
      </c>
      <c r="S233" s="1024"/>
      <c r="T233" s="62"/>
    </row>
    <row r="234" spans="1:20" s="42" customFormat="1" ht="34.5" customHeight="1">
      <c r="A234" s="1483" t="s">
        <v>112</v>
      </c>
      <c r="B234" s="1036" t="s">
        <v>1143</v>
      </c>
      <c r="C234" s="1036" t="s">
        <v>974</v>
      </c>
      <c r="D234" s="1036" t="s">
        <v>974</v>
      </c>
      <c r="E234" s="1036" t="s">
        <v>974</v>
      </c>
      <c r="F234" s="1036" t="s">
        <v>974</v>
      </c>
      <c r="G234" s="1036"/>
      <c r="H234" s="1036" t="s">
        <v>843</v>
      </c>
      <c r="I234" s="1036" t="s">
        <v>974</v>
      </c>
      <c r="J234" s="1036" t="s">
        <v>843</v>
      </c>
      <c r="K234" s="1036" t="s">
        <v>843</v>
      </c>
      <c r="L234" s="1036"/>
      <c r="M234" s="1128">
        <v>2142</v>
      </c>
      <c r="N234" s="1036" t="s">
        <v>974</v>
      </c>
      <c r="O234" s="1036" t="s">
        <v>843</v>
      </c>
      <c r="P234" s="1036" t="s">
        <v>843</v>
      </c>
      <c r="Q234" s="1036" t="s">
        <v>974</v>
      </c>
      <c r="R234" s="1036" t="s">
        <v>843</v>
      </c>
      <c r="S234" s="1024" t="s">
        <v>1536</v>
      </c>
      <c r="T234" s="62"/>
    </row>
    <row r="235" spans="1:20" s="42" customFormat="1" ht="34.5" customHeight="1">
      <c r="A235" s="1483" t="s">
        <v>112</v>
      </c>
      <c r="B235" s="1036" t="s">
        <v>1144</v>
      </c>
      <c r="C235" s="1036" t="s">
        <v>974</v>
      </c>
      <c r="D235" s="1036" t="s">
        <v>974</v>
      </c>
      <c r="E235" s="1036" t="s">
        <v>974</v>
      </c>
      <c r="F235" s="1036" t="s">
        <v>974</v>
      </c>
      <c r="G235" s="1036"/>
      <c r="H235" s="1036" t="s">
        <v>843</v>
      </c>
      <c r="I235" s="1036" t="s">
        <v>974</v>
      </c>
      <c r="J235" s="1036" t="s">
        <v>843</v>
      </c>
      <c r="K235" s="1036" t="s">
        <v>843</v>
      </c>
      <c r="L235" s="1036"/>
      <c r="M235" s="1128">
        <v>177</v>
      </c>
      <c r="N235" s="1036" t="s">
        <v>974</v>
      </c>
      <c r="O235" s="1036" t="s">
        <v>843</v>
      </c>
      <c r="P235" s="1036" t="s">
        <v>843</v>
      </c>
      <c r="Q235" s="1036" t="s">
        <v>974</v>
      </c>
      <c r="R235" s="1036" t="s">
        <v>974</v>
      </c>
      <c r="S235" s="1024"/>
      <c r="T235" s="62"/>
    </row>
    <row r="236" spans="1:20" s="42" customFormat="1" ht="34.5" customHeight="1">
      <c r="A236" s="1483" t="s">
        <v>112</v>
      </c>
      <c r="B236" s="1036" t="s">
        <v>1145</v>
      </c>
      <c r="C236" s="1036" t="s">
        <v>974</v>
      </c>
      <c r="D236" s="1036" t="s">
        <v>974</v>
      </c>
      <c r="E236" s="1036" t="s">
        <v>974</v>
      </c>
      <c r="F236" s="1036" t="s">
        <v>974</v>
      </c>
      <c r="G236" s="1036"/>
      <c r="H236" s="1036" t="s">
        <v>843</v>
      </c>
      <c r="I236" s="1036" t="s">
        <v>974</v>
      </c>
      <c r="J236" s="1036" t="s">
        <v>843</v>
      </c>
      <c r="K236" s="1036" t="s">
        <v>843</v>
      </c>
      <c r="L236" s="1036"/>
      <c r="M236" s="1128">
        <v>336</v>
      </c>
      <c r="N236" s="1036" t="s">
        <v>974</v>
      </c>
      <c r="O236" s="1036" t="s">
        <v>843</v>
      </c>
      <c r="P236" s="1036" t="s">
        <v>843</v>
      </c>
      <c r="Q236" s="1036" t="s">
        <v>974</v>
      </c>
      <c r="R236" s="1036" t="s">
        <v>974</v>
      </c>
      <c r="S236" s="1024"/>
      <c r="T236" s="62"/>
    </row>
    <row r="237" spans="1:20" s="42" customFormat="1" ht="34.5" customHeight="1">
      <c r="A237" s="1483" t="s">
        <v>105</v>
      </c>
      <c r="B237" s="1036" t="s">
        <v>1068</v>
      </c>
      <c r="C237" s="1036" t="s">
        <v>843</v>
      </c>
      <c r="D237" s="1036" t="s">
        <v>974</v>
      </c>
      <c r="E237" s="1036" t="s">
        <v>843</v>
      </c>
      <c r="F237" s="1036" t="s">
        <v>843</v>
      </c>
      <c r="G237" s="1036"/>
      <c r="H237" s="1036" t="s">
        <v>843</v>
      </c>
      <c r="I237" s="1036" t="s">
        <v>974</v>
      </c>
      <c r="J237" s="1036" t="s">
        <v>843</v>
      </c>
      <c r="K237" s="1036" t="s">
        <v>843</v>
      </c>
      <c r="L237" s="1036"/>
      <c r="M237" s="1128">
        <v>1381</v>
      </c>
      <c r="N237" s="1036" t="s">
        <v>843</v>
      </c>
      <c r="O237" s="1036" t="s">
        <v>974</v>
      </c>
      <c r="P237" s="1036" t="s">
        <v>843</v>
      </c>
      <c r="Q237" s="1036" t="s">
        <v>843</v>
      </c>
      <c r="R237" s="1036" t="s">
        <v>843</v>
      </c>
      <c r="S237" s="1024"/>
      <c r="T237" s="62"/>
    </row>
    <row r="238" spans="1:20" s="42" customFormat="1" ht="34.5" customHeight="1">
      <c r="A238" s="1483" t="s">
        <v>105</v>
      </c>
      <c r="B238" s="1036" t="s">
        <v>1332</v>
      </c>
      <c r="C238" s="1036" t="s">
        <v>843</v>
      </c>
      <c r="D238" s="1036" t="s">
        <v>974</v>
      </c>
      <c r="E238" s="1036" t="s">
        <v>843</v>
      </c>
      <c r="F238" s="1036" t="s">
        <v>843</v>
      </c>
      <c r="G238" s="1036"/>
      <c r="H238" s="1036" t="s">
        <v>843</v>
      </c>
      <c r="I238" s="1036" t="s">
        <v>974</v>
      </c>
      <c r="J238" s="1036" t="s">
        <v>843</v>
      </c>
      <c r="K238" s="1036" t="s">
        <v>843</v>
      </c>
      <c r="L238" s="1036"/>
      <c r="M238" s="1128">
        <v>693</v>
      </c>
      <c r="N238" s="1036" t="s">
        <v>843</v>
      </c>
      <c r="O238" s="1036" t="s">
        <v>974</v>
      </c>
      <c r="P238" s="1036" t="s">
        <v>843</v>
      </c>
      <c r="Q238" s="1036" t="s">
        <v>843</v>
      </c>
      <c r="R238" s="1036" t="s">
        <v>843</v>
      </c>
      <c r="S238" s="1024"/>
      <c r="T238" s="62"/>
    </row>
    <row r="239" spans="1:20" s="42" customFormat="1" ht="34.5" customHeight="1">
      <c r="A239" s="1483" t="s">
        <v>266</v>
      </c>
      <c r="B239" s="1036" t="s">
        <v>1155</v>
      </c>
      <c r="C239" s="1036" t="s">
        <v>974</v>
      </c>
      <c r="D239" s="1036" t="s">
        <v>974</v>
      </c>
      <c r="E239" s="1036" t="s">
        <v>974</v>
      </c>
      <c r="F239" s="1036" t="s">
        <v>974</v>
      </c>
      <c r="G239" s="1036"/>
      <c r="H239" s="1036" t="s">
        <v>974</v>
      </c>
      <c r="I239" s="1036" t="s">
        <v>974</v>
      </c>
      <c r="J239" s="1036" t="s">
        <v>974</v>
      </c>
      <c r="K239" s="1036" t="s">
        <v>843</v>
      </c>
      <c r="L239" s="1036" t="s">
        <v>1545</v>
      </c>
      <c r="M239" s="1128">
        <v>27</v>
      </c>
      <c r="N239" s="1036" t="s">
        <v>843</v>
      </c>
      <c r="O239" s="1036" t="s">
        <v>974</v>
      </c>
      <c r="P239" s="1036" t="s">
        <v>974</v>
      </c>
      <c r="Q239" s="1036" t="s">
        <v>974</v>
      </c>
      <c r="R239" s="1036" t="s">
        <v>974</v>
      </c>
      <c r="S239" s="1125" t="s">
        <v>1546</v>
      </c>
      <c r="T239" s="62"/>
    </row>
    <row r="240" spans="1:20" s="42" customFormat="1" ht="34.5" customHeight="1">
      <c r="A240" s="1483" t="s">
        <v>266</v>
      </c>
      <c r="B240" s="1036" t="s">
        <v>1156</v>
      </c>
      <c r="C240" s="1036" t="s">
        <v>974</v>
      </c>
      <c r="D240" s="1036" t="s">
        <v>974</v>
      </c>
      <c r="E240" s="1036" t="s">
        <v>974</v>
      </c>
      <c r="F240" s="1036" t="s">
        <v>843</v>
      </c>
      <c r="G240" s="1036" t="s">
        <v>1545</v>
      </c>
      <c r="H240" s="1036" t="s">
        <v>843</v>
      </c>
      <c r="I240" s="1036" t="s">
        <v>974</v>
      </c>
      <c r="J240" s="1036" t="s">
        <v>974</v>
      </c>
      <c r="K240" s="1036" t="s">
        <v>843</v>
      </c>
      <c r="L240" s="1036" t="s">
        <v>1545</v>
      </c>
      <c r="M240" s="1128">
        <v>58</v>
      </c>
      <c r="N240" s="1036" t="s">
        <v>974</v>
      </c>
      <c r="O240" s="1036" t="s">
        <v>843</v>
      </c>
      <c r="P240" s="1036" t="s">
        <v>974</v>
      </c>
      <c r="Q240" s="1036" t="s">
        <v>843</v>
      </c>
      <c r="R240" s="1036" t="s">
        <v>843</v>
      </c>
      <c r="S240" s="1024"/>
      <c r="T240" s="62"/>
    </row>
    <row r="241" spans="1:20" s="42" customFormat="1" ht="34.5" customHeight="1">
      <c r="A241" s="1483" t="s">
        <v>266</v>
      </c>
      <c r="B241" s="1036" t="s">
        <v>1334</v>
      </c>
      <c r="C241" s="1036" t="s">
        <v>843</v>
      </c>
      <c r="D241" s="1036" t="s">
        <v>843</v>
      </c>
      <c r="E241" s="1036" t="s">
        <v>843</v>
      </c>
      <c r="F241" s="1036" t="s">
        <v>843</v>
      </c>
      <c r="G241" s="1036" t="s">
        <v>1545</v>
      </c>
      <c r="H241" s="1036" t="s">
        <v>843</v>
      </c>
      <c r="I241" s="1036" t="s">
        <v>843</v>
      </c>
      <c r="J241" s="1036" t="s">
        <v>974</v>
      </c>
      <c r="K241" s="1036" t="s">
        <v>843</v>
      </c>
      <c r="L241" s="1036" t="s">
        <v>1545</v>
      </c>
      <c r="M241" s="1128">
        <v>65</v>
      </c>
      <c r="N241" s="1036" t="s">
        <v>974</v>
      </c>
      <c r="O241" s="1126" t="s">
        <v>843</v>
      </c>
      <c r="P241" s="1036" t="s">
        <v>843</v>
      </c>
      <c r="Q241" s="1036" t="s">
        <v>843</v>
      </c>
      <c r="R241" s="1036" t="s">
        <v>974</v>
      </c>
      <c r="S241" s="1259" t="s">
        <v>1547</v>
      </c>
      <c r="T241" s="62"/>
    </row>
    <row r="242" spans="1:20" s="42" customFormat="1" ht="34.5" customHeight="1">
      <c r="A242" s="1483" t="s">
        <v>266</v>
      </c>
      <c r="B242" s="1036" t="s">
        <v>1157</v>
      </c>
      <c r="C242" s="1036" t="s">
        <v>974</v>
      </c>
      <c r="D242" s="1036" t="s">
        <v>974</v>
      </c>
      <c r="E242" s="1036" t="s">
        <v>974</v>
      </c>
      <c r="F242" s="1036" t="s">
        <v>974</v>
      </c>
      <c r="G242" s="1036"/>
      <c r="H242" s="1036" t="s">
        <v>974</v>
      </c>
      <c r="I242" s="1036" t="s">
        <v>843</v>
      </c>
      <c r="J242" s="1036" t="s">
        <v>843</v>
      </c>
      <c r="K242" s="1036" t="s">
        <v>974</v>
      </c>
      <c r="L242" s="1036"/>
      <c r="M242" s="1128">
        <v>29</v>
      </c>
      <c r="N242" s="1036" t="s">
        <v>974</v>
      </c>
      <c r="O242" s="1036" t="s">
        <v>843</v>
      </c>
      <c r="P242" s="1036" t="s">
        <v>974</v>
      </c>
      <c r="Q242" s="1036" t="s">
        <v>974</v>
      </c>
      <c r="R242" s="1036" t="s">
        <v>974</v>
      </c>
      <c r="S242" s="1024"/>
      <c r="T242" s="62"/>
    </row>
    <row r="243" spans="1:20" s="42" customFormat="1" ht="34.5" customHeight="1">
      <c r="A243" s="1483" t="s">
        <v>267</v>
      </c>
      <c r="B243" s="1263" t="s">
        <v>1335</v>
      </c>
      <c r="C243" s="1036" t="s">
        <v>1336</v>
      </c>
      <c r="D243" s="1036" t="s">
        <v>1337</v>
      </c>
      <c r="E243" s="1036" t="s">
        <v>1336</v>
      </c>
      <c r="F243" s="1036" t="s">
        <v>1336</v>
      </c>
      <c r="G243" s="1036" t="s">
        <v>1338</v>
      </c>
      <c r="H243" s="1036" t="s">
        <v>1336</v>
      </c>
      <c r="I243" s="1036" t="s">
        <v>1337</v>
      </c>
      <c r="J243" s="1036" t="s">
        <v>1336</v>
      </c>
      <c r="K243" s="1036" t="s">
        <v>1336</v>
      </c>
      <c r="L243" s="1036" t="s">
        <v>1338</v>
      </c>
      <c r="M243" s="1128">
        <v>180</v>
      </c>
      <c r="N243" s="1036" t="s">
        <v>1337</v>
      </c>
      <c r="O243" s="1036" t="s">
        <v>843</v>
      </c>
      <c r="P243" s="1036" t="s">
        <v>1336</v>
      </c>
      <c r="Q243" s="1036" t="s">
        <v>1336</v>
      </c>
      <c r="R243" s="1036" t="s">
        <v>843</v>
      </c>
      <c r="S243" s="1024"/>
      <c r="T243" s="62"/>
    </row>
    <row r="244" spans="1:20" s="42" customFormat="1" ht="34.5" customHeight="1">
      <c r="A244" s="1483" t="s">
        <v>267</v>
      </c>
      <c r="B244" s="1264" t="s">
        <v>1339</v>
      </c>
      <c r="C244" s="1036" t="s">
        <v>1336</v>
      </c>
      <c r="D244" s="1036" t="s">
        <v>1337</v>
      </c>
      <c r="E244" s="1036" t="s">
        <v>1336</v>
      </c>
      <c r="F244" s="1036" t="s">
        <v>1337</v>
      </c>
      <c r="G244" s="1036" t="s">
        <v>1338</v>
      </c>
      <c r="H244" s="1036" t="s">
        <v>1336</v>
      </c>
      <c r="I244" s="1036" t="s">
        <v>1337</v>
      </c>
      <c r="J244" s="1036" t="s">
        <v>1336</v>
      </c>
      <c r="K244" s="1036" t="s">
        <v>1337</v>
      </c>
      <c r="L244" s="1036" t="s">
        <v>1338</v>
      </c>
      <c r="M244" s="1128">
        <v>230</v>
      </c>
      <c r="N244" s="1036" t="s">
        <v>1336</v>
      </c>
      <c r="O244" s="1036" t="s">
        <v>1336</v>
      </c>
      <c r="P244" s="1036" t="s">
        <v>1336</v>
      </c>
      <c r="Q244" s="1036" t="s">
        <v>1336</v>
      </c>
      <c r="R244" s="1036" t="s">
        <v>843</v>
      </c>
      <c r="S244" s="1024"/>
      <c r="T244" s="62"/>
    </row>
    <row r="245" spans="1:20" s="42" customFormat="1" ht="34.5" customHeight="1">
      <c r="A245" s="1483" t="s">
        <v>267</v>
      </c>
      <c r="B245" s="1264" t="s">
        <v>1340</v>
      </c>
      <c r="C245" s="1036" t="s">
        <v>1336</v>
      </c>
      <c r="D245" s="1036" t="s">
        <v>1337</v>
      </c>
      <c r="E245" s="1036" t="s">
        <v>1336</v>
      </c>
      <c r="F245" s="1036" t="s">
        <v>1336</v>
      </c>
      <c r="G245" s="1036" t="s">
        <v>1341</v>
      </c>
      <c r="H245" s="1036" t="s">
        <v>1336</v>
      </c>
      <c r="I245" s="1036" t="s">
        <v>1337</v>
      </c>
      <c r="J245" s="1036" t="s">
        <v>1336</v>
      </c>
      <c r="K245" s="1036" t="s">
        <v>1336</v>
      </c>
      <c r="L245" s="1036" t="s">
        <v>1341</v>
      </c>
      <c r="M245" s="1128">
        <v>260</v>
      </c>
      <c r="N245" s="1036" t="s">
        <v>1337</v>
      </c>
      <c r="O245" s="1036" t="s">
        <v>1336</v>
      </c>
      <c r="P245" s="1036" t="s">
        <v>1336</v>
      </c>
      <c r="Q245" s="1036" t="s">
        <v>1336</v>
      </c>
      <c r="R245" s="1036" t="s">
        <v>1337</v>
      </c>
      <c r="S245" s="1024"/>
      <c r="T245" s="62"/>
    </row>
    <row r="246" spans="1:20" s="42" customFormat="1" ht="34.5" customHeight="1">
      <c r="A246" s="1483" t="s">
        <v>267</v>
      </c>
      <c r="B246" s="1264" t="s">
        <v>1342</v>
      </c>
      <c r="C246" s="1036" t="s">
        <v>1336</v>
      </c>
      <c r="D246" s="1036" t="s">
        <v>1337</v>
      </c>
      <c r="E246" s="1036" t="s">
        <v>1336</v>
      </c>
      <c r="F246" s="1036" t="s">
        <v>1337</v>
      </c>
      <c r="G246" s="1036" t="s">
        <v>1341</v>
      </c>
      <c r="H246" s="1036" t="s">
        <v>1336</v>
      </c>
      <c r="I246" s="1036" t="s">
        <v>1337</v>
      </c>
      <c r="J246" s="1036" t="s">
        <v>1336</v>
      </c>
      <c r="K246" s="1036" t="s">
        <v>1337</v>
      </c>
      <c r="L246" s="1036" t="s">
        <v>1341</v>
      </c>
      <c r="M246" s="1128">
        <v>300</v>
      </c>
      <c r="N246" s="1036" t="s">
        <v>1337</v>
      </c>
      <c r="O246" s="1036" t="s">
        <v>1336</v>
      </c>
      <c r="P246" s="1036" t="s">
        <v>1336</v>
      </c>
      <c r="Q246" s="1036" t="s">
        <v>1336</v>
      </c>
      <c r="R246" s="1036" t="s">
        <v>1336</v>
      </c>
      <c r="S246" s="1024"/>
      <c r="T246" s="62"/>
    </row>
    <row r="247" spans="1:20" s="42" customFormat="1" ht="34.5" customHeight="1">
      <c r="A247" s="1483" t="s">
        <v>51</v>
      </c>
      <c r="B247" s="1036" t="s">
        <v>1167</v>
      </c>
      <c r="C247" s="1036" t="s">
        <v>974</v>
      </c>
      <c r="D247" s="1036" t="s">
        <v>974</v>
      </c>
      <c r="E247" s="1036" t="s">
        <v>974</v>
      </c>
      <c r="F247" s="1036" t="s">
        <v>974</v>
      </c>
      <c r="G247" s="1036"/>
      <c r="H247" s="1036" t="s">
        <v>974</v>
      </c>
      <c r="I247" s="1036" t="s">
        <v>974</v>
      </c>
      <c r="J247" s="1036" t="s">
        <v>974</v>
      </c>
      <c r="K247" s="1036" t="s">
        <v>974</v>
      </c>
      <c r="L247" s="1036"/>
      <c r="M247" s="1280" t="s">
        <v>1382</v>
      </c>
      <c r="N247" s="1036" t="s">
        <v>974</v>
      </c>
      <c r="O247" s="1036" t="s">
        <v>974</v>
      </c>
      <c r="P247" s="1036" t="s">
        <v>974</v>
      </c>
      <c r="Q247" s="1036" t="s">
        <v>843</v>
      </c>
      <c r="R247" s="1036" t="s">
        <v>843</v>
      </c>
      <c r="S247" s="1125" t="s">
        <v>1168</v>
      </c>
      <c r="T247" s="62"/>
    </row>
    <row r="248" spans="1:20" s="42" customFormat="1" ht="34.5" customHeight="1">
      <c r="A248" s="1483" t="s">
        <v>51</v>
      </c>
      <c r="B248" s="1036" t="s">
        <v>1169</v>
      </c>
      <c r="C248" s="1036" t="s">
        <v>974</v>
      </c>
      <c r="D248" s="1036" t="s">
        <v>974</v>
      </c>
      <c r="E248" s="1036" t="s">
        <v>974</v>
      </c>
      <c r="F248" s="1036" t="s">
        <v>974</v>
      </c>
      <c r="G248" s="1036"/>
      <c r="H248" s="1036" t="s">
        <v>974</v>
      </c>
      <c r="I248" s="1036" t="s">
        <v>974</v>
      </c>
      <c r="J248" s="1036" t="s">
        <v>974</v>
      </c>
      <c r="K248" s="1036" t="s">
        <v>974</v>
      </c>
      <c r="L248" s="1036"/>
      <c r="M248" s="1280" t="s">
        <v>1381</v>
      </c>
      <c r="N248" s="1036" t="s">
        <v>974</v>
      </c>
      <c r="O248" s="1036" t="s">
        <v>974</v>
      </c>
      <c r="P248" s="1036" t="s">
        <v>974</v>
      </c>
      <c r="Q248" s="1036" t="s">
        <v>843</v>
      </c>
      <c r="R248" s="1036" t="s">
        <v>843</v>
      </c>
      <c r="S248" s="1024"/>
      <c r="T248" s="62"/>
    </row>
    <row r="249" spans="1:20" s="42" customFormat="1" ht="34.5" customHeight="1">
      <c r="A249" s="1483" t="s">
        <v>51</v>
      </c>
      <c r="B249" s="1036" t="s">
        <v>1170</v>
      </c>
      <c r="C249" s="1036" t="s">
        <v>974</v>
      </c>
      <c r="D249" s="1036" t="s">
        <v>974</v>
      </c>
      <c r="E249" s="1036" t="s">
        <v>974</v>
      </c>
      <c r="F249" s="1036" t="s">
        <v>974</v>
      </c>
      <c r="G249" s="1036"/>
      <c r="H249" s="1036" t="s">
        <v>974</v>
      </c>
      <c r="I249" s="1036" t="s">
        <v>974</v>
      </c>
      <c r="J249" s="1036" t="s">
        <v>974</v>
      </c>
      <c r="K249" s="1036" t="s">
        <v>974</v>
      </c>
      <c r="L249" s="1036"/>
      <c r="M249" s="1280" t="s">
        <v>1381</v>
      </c>
      <c r="N249" s="1036" t="s">
        <v>974</v>
      </c>
      <c r="O249" s="1036" t="s">
        <v>974</v>
      </c>
      <c r="P249" s="1036" t="s">
        <v>974</v>
      </c>
      <c r="Q249" s="1036" t="s">
        <v>843</v>
      </c>
      <c r="R249" s="1036" t="s">
        <v>974</v>
      </c>
      <c r="S249" s="1024"/>
      <c r="T249" s="62"/>
    </row>
    <row r="250" spans="1:20" s="42" customFormat="1" ht="34.5" customHeight="1">
      <c r="A250" s="1483" t="s">
        <v>51</v>
      </c>
      <c r="B250" s="1036" t="s">
        <v>1171</v>
      </c>
      <c r="C250" s="1036" t="s">
        <v>974</v>
      </c>
      <c r="D250" s="1036" t="s">
        <v>974</v>
      </c>
      <c r="E250" s="1036" t="s">
        <v>974</v>
      </c>
      <c r="F250" s="1036" t="s">
        <v>974</v>
      </c>
      <c r="G250" s="1036"/>
      <c r="H250" s="1036" t="s">
        <v>974</v>
      </c>
      <c r="I250" s="1036" t="s">
        <v>974</v>
      </c>
      <c r="J250" s="1036" t="s">
        <v>974</v>
      </c>
      <c r="K250" s="1036" t="s">
        <v>974</v>
      </c>
      <c r="L250" s="1036"/>
      <c r="M250" s="1280" t="s">
        <v>1381</v>
      </c>
      <c r="N250" s="1036" t="s">
        <v>974</v>
      </c>
      <c r="O250" s="1036" t="s">
        <v>974</v>
      </c>
      <c r="P250" s="1036" t="s">
        <v>974</v>
      </c>
      <c r="Q250" s="1036" t="s">
        <v>843</v>
      </c>
      <c r="R250" s="1036" t="s">
        <v>843</v>
      </c>
      <c r="S250" s="1024"/>
      <c r="T250" s="62"/>
    </row>
    <row r="251" spans="1:20" s="42" customFormat="1" ht="34.5" customHeight="1">
      <c r="A251" s="1483" t="s">
        <v>52</v>
      </c>
      <c r="B251" s="1036" t="s">
        <v>1068</v>
      </c>
      <c r="C251" s="1036" t="s">
        <v>974</v>
      </c>
      <c r="D251" s="1036" t="s">
        <v>974</v>
      </c>
      <c r="E251" s="1036" t="s">
        <v>974</v>
      </c>
      <c r="F251" s="1036" t="s">
        <v>974</v>
      </c>
      <c r="G251" s="1036"/>
      <c r="H251" s="1036" t="s">
        <v>974</v>
      </c>
      <c r="I251" s="1036" t="s">
        <v>974</v>
      </c>
      <c r="J251" s="1036" t="s">
        <v>974</v>
      </c>
      <c r="K251" s="1036" t="s">
        <v>974</v>
      </c>
      <c r="L251" s="1036"/>
      <c r="M251" s="1280" t="s">
        <v>1381</v>
      </c>
      <c r="N251" s="1036" t="s">
        <v>843</v>
      </c>
      <c r="O251" s="1036" t="s">
        <v>843</v>
      </c>
      <c r="P251" s="1036" t="s">
        <v>843</v>
      </c>
      <c r="Q251" s="1036" t="s">
        <v>843</v>
      </c>
      <c r="R251" s="1036" t="s">
        <v>843</v>
      </c>
      <c r="S251" s="1024"/>
      <c r="T251" s="62"/>
    </row>
    <row r="252" spans="1:20" s="42" customFormat="1" ht="34.5" customHeight="1">
      <c r="A252" s="1483" t="s">
        <v>52</v>
      </c>
      <c r="B252" s="1036" t="s">
        <v>1353</v>
      </c>
      <c r="C252" s="1036" t="s">
        <v>974</v>
      </c>
      <c r="D252" s="1036" t="s">
        <v>974</v>
      </c>
      <c r="E252" s="1036" t="s">
        <v>974</v>
      </c>
      <c r="F252" s="1036" t="s">
        <v>974</v>
      </c>
      <c r="G252" s="1036"/>
      <c r="H252" s="1036" t="s">
        <v>974</v>
      </c>
      <c r="I252" s="1036" t="s">
        <v>974</v>
      </c>
      <c r="J252" s="1036" t="s">
        <v>974</v>
      </c>
      <c r="K252" s="1036" t="s">
        <v>974</v>
      </c>
      <c r="L252" s="1036"/>
      <c r="M252" s="1280" t="s">
        <v>1381</v>
      </c>
      <c r="N252" s="1036" t="s">
        <v>974</v>
      </c>
      <c r="O252" s="1036" t="s">
        <v>974</v>
      </c>
      <c r="P252" s="1036" t="s">
        <v>974</v>
      </c>
      <c r="Q252" s="1036" t="s">
        <v>843</v>
      </c>
      <c r="R252" s="1036" t="s">
        <v>974</v>
      </c>
      <c r="S252" s="1024"/>
      <c r="T252" s="62"/>
    </row>
    <row r="253" spans="1:20" s="42" customFormat="1" ht="34.5" customHeight="1">
      <c r="A253" s="1483" t="s">
        <v>52</v>
      </c>
      <c r="B253" s="1036" t="s">
        <v>857</v>
      </c>
      <c r="C253" s="1036" t="s">
        <v>974</v>
      </c>
      <c r="D253" s="1036" t="s">
        <v>974</v>
      </c>
      <c r="E253" s="1036" t="s">
        <v>974</v>
      </c>
      <c r="F253" s="1036" t="s">
        <v>974</v>
      </c>
      <c r="G253" s="1036"/>
      <c r="H253" s="1036" t="s">
        <v>843</v>
      </c>
      <c r="I253" s="1036" t="s">
        <v>974</v>
      </c>
      <c r="J253" s="1036" t="s">
        <v>843</v>
      </c>
      <c r="K253" s="1036" t="s">
        <v>843</v>
      </c>
      <c r="L253" s="1036"/>
      <c r="M253" s="1128">
        <v>526</v>
      </c>
      <c r="N253" s="1036" t="s">
        <v>843</v>
      </c>
      <c r="O253" s="1036" t="s">
        <v>843</v>
      </c>
      <c r="P253" s="1036" t="s">
        <v>843</v>
      </c>
      <c r="Q253" s="1036" t="s">
        <v>843</v>
      </c>
      <c r="R253" s="1036" t="s">
        <v>843</v>
      </c>
      <c r="S253" s="1024"/>
      <c r="T253" s="62"/>
    </row>
    <row r="254" spans="1:20" s="42" customFormat="1" ht="34.5" customHeight="1">
      <c r="A254" s="1483" t="s">
        <v>252</v>
      </c>
      <c r="B254" s="1036" t="s">
        <v>1354</v>
      </c>
      <c r="C254" s="1036" t="s">
        <v>974</v>
      </c>
      <c r="D254" s="1036" t="s">
        <v>974</v>
      </c>
      <c r="E254" s="1036" t="s">
        <v>974</v>
      </c>
      <c r="F254" s="1036" t="s">
        <v>974</v>
      </c>
      <c r="G254" s="1036"/>
      <c r="H254" s="1036" t="s">
        <v>843</v>
      </c>
      <c r="I254" s="1036" t="s">
        <v>974</v>
      </c>
      <c r="J254" s="1036" t="s">
        <v>843</v>
      </c>
      <c r="K254" s="1036" t="s">
        <v>843</v>
      </c>
      <c r="L254" s="1036" t="s">
        <v>1355</v>
      </c>
      <c r="M254" s="1128">
        <v>440</v>
      </c>
      <c r="N254" s="1036" t="s">
        <v>974</v>
      </c>
      <c r="O254" s="1036" t="s">
        <v>974</v>
      </c>
      <c r="P254" s="1036" t="s">
        <v>843</v>
      </c>
      <c r="Q254" s="1036" t="s">
        <v>843</v>
      </c>
      <c r="R254" s="1036" t="s">
        <v>843</v>
      </c>
      <c r="S254" s="1024"/>
      <c r="T254" s="62"/>
    </row>
    <row r="255" spans="1:20" s="42" customFormat="1" ht="34.5" customHeight="1">
      <c r="A255" s="1483" t="s">
        <v>252</v>
      </c>
      <c r="B255" s="1121" t="s">
        <v>887</v>
      </c>
      <c r="C255" s="1036" t="s">
        <v>843</v>
      </c>
      <c r="D255" s="1036" t="s">
        <v>974</v>
      </c>
      <c r="E255" s="1036" t="s">
        <v>974</v>
      </c>
      <c r="F255" s="1036" t="s">
        <v>843</v>
      </c>
      <c r="G255" s="1036" t="s">
        <v>843</v>
      </c>
      <c r="H255" s="1036" t="s">
        <v>1329</v>
      </c>
      <c r="I255" s="1036" t="s">
        <v>1329</v>
      </c>
      <c r="J255" s="1036" t="s">
        <v>1329</v>
      </c>
      <c r="K255" s="1036" t="s">
        <v>1073</v>
      </c>
      <c r="L255" s="1126" t="s">
        <v>1073</v>
      </c>
      <c r="M255" s="1128">
        <v>650</v>
      </c>
      <c r="N255" s="1036" t="s">
        <v>974</v>
      </c>
      <c r="O255" s="1036" t="s">
        <v>843</v>
      </c>
      <c r="P255" s="1036" t="s">
        <v>974</v>
      </c>
      <c r="Q255" s="1036" t="s">
        <v>974</v>
      </c>
      <c r="R255" s="1036" t="s">
        <v>843</v>
      </c>
      <c r="S255" s="1124" t="s">
        <v>1356</v>
      </c>
      <c r="T255" s="62"/>
    </row>
    <row r="256" spans="1:20" s="42" customFormat="1" ht="34.5" customHeight="1">
      <c r="A256" s="1483" t="s">
        <v>252</v>
      </c>
      <c r="B256" s="1121" t="s">
        <v>1175</v>
      </c>
      <c r="C256" s="1036" t="s">
        <v>974</v>
      </c>
      <c r="D256" s="1036" t="s">
        <v>974</v>
      </c>
      <c r="E256" s="1036" t="s">
        <v>974</v>
      </c>
      <c r="F256" s="1036" t="s">
        <v>974</v>
      </c>
      <c r="G256" s="1036"/>
      <c r="H256" s="1036" t="s">
        <v>974</v>
      </c>
      <c r="I256" s="1036" t="s">
        <v>974</v>
      </c>
      <c r="J256" s="1036" t="s">
        <v>843</v>
      </c>
      <c r="K256" s="1036" t="s">
        <v>974</v>
      </c>
      <c r="L256" s="1126" t="s">
        <v>1173</v>
      </c>
      <c r="M256" s="1128">
        <v>310</v>
      </c>
      <c r="N256" s="1036" t="s">
        <v>843</v>
      </c>
      <c r="O256" s="1036" t="s">
        <v>843</v>
      </c>
      <c r="P256" s="1036" t="s">
        <v>843</v>
      </c>
      <c r="Q256" s="1036" t="s">
        <v>843</v>
      </c>
      <c r="R256" s="1036" t="s">
        <v>843</v>
      </c>
      <c r="S256" s="1124" t="s">
        <v>1176</v>
      </c>
      <c r="T256" s="62"/>
    </row>
    <row r="257" spans="1:20" s="42" customFormat="1" ht="34.5" customHeight="1">
      <c r="A257" s="1483" t="s">
        <v>252</v>
      </c>
      <c r="B257" s="1036" t="s">
        <v>888</v>
      </c>
      <c r="C257" s="1036" t="s">
        <v>843</v>
      </c>
      <c r="D257" s="1036" t="s">
        <v>974</v>
      </c>
      <c r="E257" s="1036" t="s">
        <v>974</v>
      </c>
      <c r="F257" s="1036" t="s">
        <v>843</v>
      </c>
      <c r="G257" s="1036" t="s">
        <v>1174</v>
      </c>
      <c r="H257" s="1036" t="s">
        <v>843</v>
      </c>
      <c r="I257" s="1036" t="s">
        <v>974</v>
      </c>
      <c r="J257" s="1036" t="s">
        <v>974</v>
      </c>
      <c r="K257" s="1036" t="s">
        <v>843</v>
      </c>
      <c r="L257" s="1126" t="s">
        <v>1174</v>
      </c>
      <c r="M257" s="1128">
        <v>330</v>
      </c>
      <c r="N257" s="1036" t="s">
        <v>843</v>
      </c>
      <c r="O257" s="1036" t="s">
        <v>974</v>
      </c>
      <c r="P257" s="1036" t="s">
        <v>843</v>
      </c>
      <c r="Q257" s="1036" t="s">
        <v>843</v>
      </c>
      <c r="R257" s="1036" t="s">
        <v>843</v>
      </c>
      <c r="S257" s="1024"/>
      <c r="T257" s="62"/>
    </row>
    <row r="258" spans="1:20" s="42" customFormat="1" ht="34.5" customHeight="1">
      <c r="A258" s="1483" t="s">
        <v>252</v>
      </c>
      <c r="B258" s="1036" t="s">
        <v>1177</v>
      </c>
      <c r="C258" s="1036" t="s">
        <v>974</v>
      </c>
      <c r="D258" s="1036" t="s">
        <v>974</v>
      </c>
      <c r="E258" s="1036" t="s">
        <v>974</v>
      </c>
      <c r="F258" s="1036" t="s">
        <v>974</v>
      </c>
      <c r="G258" s="1036"/>
      <c r="H258" s="1036" t="s">
        <v>843</v>
      </c>
      <c r="I258" s="1036" t="s">
        <v>974</v>
      </c>
      <c r="J258" s="1036" t="s">
        <v>843</v>
      </c>
      <c r="K258" s="1036" t="s">
        <v>843</v>
      </c>
      <c r="L258" s="1126" t="s">
        <v>1174</v>
      </c>
      <c r="M258" s="1128">
        <v>180</v>
      </c>
      <c r="N258" s="1036" t="s">
        <v>974</v>
      </c>
      <c r="O258" s="1036" t="s">
        <v>974</v>
      </c>
      <c r="P258" s="1036" t="s">
        <v>843</v>
      </c>
      <c r="Q258" s="1036" t="s">
        <v>974</v>
      </c>
      <c r="R258" s="1036" t="s">
        <v>843</v>
      </c>
      <c r="S258" s="1024"/>
      <c r="T258" s="62"/>
    </row>
    <row r="259" spans="1:20" s="42" customFormat="1" ht="34.5" customHeight="1">
      <c r="A259" s="1483" t="s">
        <v>53</v>
      </c>
      <c r="B259" s="1036" t="s">
        <v>1068</v>
      </c>
      <c r="C259" s="1036" t="s">
        <v>843</v>
      </c>
      <c r="D259" s="1036" t="s">
        <v>843</v>
      </c>
      <c r="E259" s="1036" t="s">
        <v>974</v>
      </c>
      <c r="F259" s="1036" t="s">
        <v>843</v>
      </c>
      <c r="G259" s="1036" t="s">
        <v>904</v>
      </c>
      <c r="H259" s="1036" t="s">
        <v>843</v>
      </c>
      <c r="I259" s="1036" t="s">
        <v>843</v>
      </c>
      <c r="J259" s="1036" t="s">
        <v>974</v>
      </c>
      <c r="K259" s="1036" t="s">
        <v>843</v>
      </c>
      <c r="L259" s="1289" t="s">
        <v>904</v>
      </c>
      <c r="M259" s="1128">
        <v>866</v>
      </c>
      <c r="N259" s="1036" t="s">
        <v>974</v>
      </c>
      <c r="O259" s="1036" t="s">
        <v>843</v>
      </c>
      <c r="P259" s="1036" t="s">
        <v>843</v>
      </c>
      <c r="Q259" s="1036" t="s">
        <v>843</v>
      </c>
      <c r="R259" s="1036" t="s">
        <v>843</v>
      </c>
      <c r="S259" s="1024"/>
      <c r="T259" s="62"/>
    </row>
    <row r="260" spans="1:20" s="42" customFormat="1" ht="34.5" customHeight="1">
      <c r="A260" s="1483" t="s">
        <v>53</v>
      </c>
      <c r="B260" s="1036" t="s">
        <v>1179</v>
      </c>
      <c r="C260" s="1036" t="s">
        <v>974</v>
      </c>
      <c r="D260" s="1036" t="s">
        <v>974</v>
      </c>
      <c r="E260" s="1036" t="s">
        <v>974</v>
      </c>
      <c r="F260" s="1036" t="s">
        <v>974</v>
      </c>
      <c r="G260" s="1036"/>
      <c r="H260" s="1036" t="s">
        <v>843</v>
      </c>
      <c r="I260" s="1036" t="s">
        <v>974</v>
      </c>
      <c r="J260" s="1036" t="s">
        <v>974</v>
      </c>
      <c r="K260" s="1036" t="s">
        <v>974</v>
      </c>
      <c r="L260" s="1036"/>
      <c r="M260" s="1128">
        <v>157</v>
      </c>
      <c r="N260" s="1036" t="s">
        <v>974</v>
      </c>
      <c r="O260" s="1036" t="s">
        <v>843</v>
      </c>
      <c r="P260" s="1036" t="s">
        <v>974</v>
      </c>
      <c r="Q260" s="1036" t="s">
        <v>974</v>
      </c>
      <c r="R260" s="1036" t="s">
        <v>974</v>
      </c>
      <c r="S260" s="1024"/>
      <c r="T260" s="62"/>
    </row>
    <row r="261" spans="1:20" s="42" customFormat="1" ht="34.5" customHeight="1">
      <c r="A261" s="1483" t="s">
        <v>53</v>
      </c>
      <c r="B261" s="1121" t="s">
        <v>1180</v>
      </c>
      <c r="C261" s="1036" t="s">
        <v>843</v>
      </c>
      <c r="D261" s="1036" t="s">
        <v>974</v>
      </c>
      <c r="E261" s="1036" t="s">
        <v>974</v>
      </c>
      <c r="F261" s="1036" t="s">
        <v>974</v>
      </c>
      <c r="G261" s="1036"/>
      <c r="H261" s="1036" t="s">
        <v>843</v>
      </c>
      <c r="I261" s="1036" t="s">
        <v>974</v>
      </c>
      <c r="J261" s="1036" t="s">
        <v>974</v>
      </c>
      <c r="K261" s="1036" t="s">
        <v>974</v>
      </c>
      <c r="L261" s="1036"/>
      <c r="M261" s="1128">
        <v>345</v>
      </c>
      <c r="N261" s="1036" t="s">
        <v>974</v>
      </c>
      <c r="O261" s="1036" t="s">
        <v>843</v>
      </c>
      <c r="P261" s="1036" t="s">
        <v>974</v>
      </c>
      <c r="Q261" s="1036" t="s">
        <v>843</v>
      </c>
      <c r="R261" s="1036" t="s">
        <v>974</v>
      </c>
      <c r="S261" s="1024"/>
      <c r="T261" s="62"/>
    </row>
    <row r="262" spans="1:20" s="42" customFormat="1" ht="34.5" customHeight="1">
      <c r="A262" s="1483" t="s">
        <v>53</v>
      </c>
      <c r="B262" s="1445" t="s">
        <v>1539</v>
      </c>
      <c r="C262" s="1036" t="s">
        <v>974</v>
      </c>
      <c r="D262" s="1036" t="s">
        <v>843</v>
      </c>
      <c r="E262" s="1036" t="s">
        <v>974</v>
      </c>
      <c r="F262" s="1036" t="s">
        <v>974</v>
      </c>
      <c r="G262" s="1036"/>
      <c r="H262" s="1036" t="s">
        <v>974</v>
      </c>
      <c r="I262" s="1036" t="s">
        <v>843</v>
      </c>
      <c r="J262" s="1036" t="s">
        <v>974</v>
      </c>
      <c r="K262" s="1036" t="s">
        <v>974</v>
      </c>
      <c r="L262" s="1036"/>
      <c r="M262" s="1128">
        <v>340</v>
      </c>
      <c r="N262" s="1036" t="s">
        <v>974</v>
      </c>
      <c r="O262" s="1036" t="s">
        <v>974</v>
      </c>
      <c r="P262" s="1036" t="s">
        <v>974</v>
      </c>
      <c r="Q262" s="1036" t="s">
        <v>974</v>
      </c>
      <c r="R262" s="1036" t="s">
        <v>974</v>
      </c>
      <c r="S262" s="1125"/>
      <c r="T262" s="62"/>
    </row>
    <row r="263" spans="1:20" s="42" customFormat="1" ht="34.5" customHeight="1">
      <c r="A263" s="1483" t="s">
        <v>253</v>
      </c>
      <c r="B263" s="1320" t="s">
        <v>1357</v>
      </c>
      <c r="C263" s="1036" t="s">
        <v>974</v>
      </c>
      <c r="D263" s="1036" t="s">
        <v>974</v>
      </c>
      <c r="E263" s="1036" t="s">
        <v>843</v>
      </c>
      <c r="F263" s="1036" t="s">
        <v>843</v>
      </c>
      <c r="G263" s="1036"/>
      <c r="H263" s="1036" t="s">
        <v>974</v>
      </c>
      <c r="I263" s="1036" t="s">
        <v>974</v>
      </c>
      <c r="J263" s="1036" t="s">
        <v>843</v>
      </c>
      <c r="K263" s="1036" t="s">
        <v>843</v>
      </c>
      <c r="L263" s="1036"/>
      <c r="M263" s="1128">
        <v>400</v>
      </c>
      <c r="N263" s="1036" t="s">
        <v>843</v>
      </c>
      <c r="O263" s="1036" t="s">
        <v>843</v>
      </c>
      <c r="P263" s="1036" t="s">
        <v>843</v>
      </c>
      <c r="Q263" s="1036" t="s">
        <v>843</v>
      </c>
      <c r="R263" s="1036" t="s">
        <v>843</v>
      </c>
      <c r="S263" s="1024"/>
      <c r="T263" s="62"/>
    </row>
    <row r="264" spans="1:20" s="42" customFormat="1" ht="34.5" customHeight="1">
      <c r="A264" s="1483" t="s">
        <v>253</v>
      </c>
      <c r="B264" s="1036" t="s">
        <v>1183</v>
      </c>
      <c r="C264" s="1036" t="s">
        <v>843</v>
      </c>
      <c r="D264" s="1036" t="s">
        <v>974</v>
      </c>
      <c r="E264" s="1036" t="s">
        <v>974</v>
      </c>
      <c r="F264" s="1036" t="s">
        <v>974</v>
      </c>
      <c r="G264" s="1036"/>
      <c r="H264" s="1036" t="s">
        <v>1073</v>
      </c>
      <c r="I264" s="1036" t="s">
        <v>974</v>
      </c>
      <c r="J264" s="1036" t="s">
        <v>974</v>
      </c>
      <c r="K264" s="1036" t="s">
        <v>974</v>
      </c>
      <c r="L264" s="1036"/>
      <c r="M264" s="1128">
        <v>200</v>
      </c>
      <c r="N264" s="1036" t="s">
        <v>843</v>
      </c>
      <c r="O264" s="1036" t="s">
        <v>843</v>
      </c>
      <c r="P264" s="1036" t="s">
        <v>843</v>
      </c>
      <c r="Q264" s="1036" t="s">
        <v>843</v>
      </c>
      <c r="R264" s="1036" t="s">
        <v>1329</v>
      </c>
      <c r="S264" s="1024"/>
      <c r="T264" s="62"/>
    </row>
    <row r="265" spans="1:20" s="42" customFormat="1" ht="34.5" customHeight="1">
      <c r="A265" s="1483" t="s">
        <v>253</v>
      </c>
      <c r="B265" s="1036" t="s">
        <v>1184</v>
      </c>
      <c r="C265" s="1036" t="s">
        <v>974</v>
      </c>
      <c r="D265" s="1036" t="s">
        <v>974</v>
      </c>
      <c r="E265" s="1036" t="s">
        <v>974</v>
      </c>
      <c r="F265" s="1036" t="s">
        <v>974</v>
      </c>
      <c r="G265" s="1036"/>
      <c r="H265" s="1036" t="s">
        <v>974</v>
      </c>
      <c r="I265" s="1036" t="s">
        <v>974</v>
      </c>
      <c r="J265" s="1036" t="s">
        <v>974</v>
      </c>
      <c r="K265" s="1036" t="s">
        <v>974</v>
      </c>
      <c r="L265" s="1036"/>
      <c r="M265" s="1128">
        <v>300</v>
      </c>
      <c r="N265" s="1036" t="s">
        <v>843</v>
      </c>
      <c r="O265" s="1036" t="s">
        <v>843</v>
      </c>
      <c r="P265" s="1036" t="s">
        <v>843</v>
      </c>
      <c r="Q265" s="1036" t="s">
        <v>843</v>
      </c>
      <c r="R265" s="1036" t="s">
        <v>1329</v>
      </c>
      <c r="S265" s="1024"/>
      <c r="T265" s="62"/>
    </row>
    <row r="266" spans="1:20" s="42" customFormat="1" ht="34.5" customHeight="1">
      <c r="A266" s="1483" t="s">
        <v>254</v>
      </c>
      <c r="B266" s="1036" t="s">
        <v>1167</v>
      </c>
      <c r="C266" s="1036" t="s">
        <v>974</v>
      </c>
      <c r="D266" s="1036" t="s">
        <v>974</v>
      </c>
      <c r="E266" s="1036" t="s">
        <v>974</v>
      </c>
      <c r="F266" s="1036" t="s">
        <v>974</v>
      </c>
      <c r="G266" s="1036"/>
      <c r="H266" s="1036" t="s">
        <v>974</v>
      </c>
      <c r="I266" s="1036" t="s">
        <v>974</v>
      </c>
      <c r="J266" s="1036" t="s">
        <v>974</v>
      </c>
      <c r="K266" s="1036" t="s">
        <v>974</v>
      </c>
      <c r="L266" s="1036"/>
      <c r="M266" s="1280" t="s">
        <v>1382</v>
      </c>
      <c r="N266" s="1036" t="s">
        <v>974</v>
      </c>
      <c r="O266" s="1036" t="s">
        <v>974</v>
      </c>
      <c r="P266" s="1036" t="s">
        <v>843</v>
      </c>
      <c r="Q266" s="1036" t="s">
        <v>974</v>
      </c>
      <c r="R266" s="1036" t="s">
        <v>843</v>
      </c>
      <c r="S266" s="1024"/>
      <c r="T266" s="62"/>
    </row>
    <row r="267" spans="1:20" s="42" customFormat="1" ht="34.5" customHeight="1">
      <c r="A267" s="1483" t="s">
        <v>254</v>
      </c>
      <c r="B267" s="1036" t="s">
        <v>1185</v>
      </c>
      <c r="C267" s="1036" t="s">
        <v>843</v>
      </c>
      <c r="D267" s="1036" t="s">
        <v>974</v>
      </c>
      <c r="E267" s="1036" t="s">
        <v>843</v>
      </c>
      <c r="F267" s="1036" t="s">
        <v>843</v>
      </c>
      <c r="G267" s="1036"/>
      <c r="H267" s="1036" t="s">
        <v>843</v>
      </c>
      <c r="I267" s="1036" t="s">
        <v>974</v>
      </c>
      <c r="J267" s="1036" t="s">
        <v>843</v>
      </c>
      <c r="K267" s="1036" t="s">
        <v>843</v>
      </c>
      <c r="L267" s="1036"/>
      <c r="M267" s="1128">
        <v>72</v>
      </c>
      <c r="N267" s="1036" t="s">
        <v>843</v>
      </c>
      <c r="O267" s="1036" t="s">
        <v>843</v>
      </c>
      <c r="P267" s="1036" t="s">
        <v>843</v>
      </c>
      <c r="Q267" s="1036" t="s">
        <v>843</v>
      </c>
      <c r="R267" s="1036" t="s">
        <v>974</v>
      </c>
      <c r="S267" s="1024"/>
      <c r="T267" s="62"/>
    </row>
    <row r="268" spans="1:20" s="42" customFormat="1" ht="34.5" customHeight="1">
      <c r="A268" s="1483" t="s">
        <v>254</v>
      </c>
      <c r="B268" s="1036" t="s">
        <v>1186</v>
      </c>
      <c r="C268" s="1036" t="s">
        <v>843</v>
      </c>
      <c r="D268" s="1036" t="s">
        <v>974</v>
      </c>
      <c r="E268" s="1036" t="s">
        <v>974</v>
      </c>
      <c r="F268" s="1036" t="s">
        <v>974</v>
      </c>
      <c r="G268" s="1036" t="s">
        <v>846</v>
      </c>
      <c r="H268" s="1036" t="s">
        <v>843</v>
      </c>
      <c r="I268" s="1036" t="s">
        <v>974</v>
      </c>
      <c r="J268" s="1036" t="s">
        <v>974</v>
      </c>
      <c r="K268" s="1036" t="s">
        <v>974</v>
      </c>
      <c r="L268" s="1036" t="s">
        <v>846</v>
      </c>
      <c r="M268" s="1128">
        <v>60</v>
      </c>
      <c r="N268" s="1036" t="s">
        <v>843</v>
      </c>
      <c r="O268" s="1036" t="s">
        <v>843</v>
      </c>
      <c r="P268" s="1036" t="s">
        <v>843</v>
      </c>
      <c r="Q268" s="1036" t="s">
        <v>843</v>
      </c>
      <c r="R268" s="1036" t="s">
        <v>974</v>
      </c>
      <c r="S268" s="1024"/>
      <c r="T268" s="62"/>
    </row>
    <row r="269" spans="1:20" s="42" customFormat="1" ht="34.5" customHeight="1">
      <c r="A269" s="1483" t="s">
        <v>254</v>
      </c>
      <c r="B269" s="1036" t="s">
        <v>1187</v>
      </c>
      <c r="C269" s="1036" t="s">
        <v>843</v>
      </c>
      <c r="D269" s="1036" t="s">
        <v>974</v>
      </c>
      <c r="E269" s="1036" t="s">
        <v>974</v>
      </c>
      <c r="F269" s="1036" t="s">
        <v>843</v>
      </c>
      <c r="G269" s="1036"/>
      <c r="H269" s="1036" t="s">
        <v>843</v>
      </c>
      <c r="I269" s="1036" t="s">
        <v>974</v>
      </c>
      <c r="J269" s="1036" t="s">
        <v>974</v>
      </c>
      <c r="K269" s="1036" t="s">
        <v>843</v>
      </c>
      <c r="L269" s="1036"/>
      <c r="M269" s="1128">
        <v>57</v>
      </c>
      <c r="N269" s="1036" t="s">
        <v>843</v>
      </c>
      <c r="O269" s="1036" t="s">
        <v>843</v>
      </c>
      <c r="P269" s="1036" t="s">
        <v>843</v>
      </c>
      <c r="Q269" s="1036" t="s">
        <v>843</v>
      </c>
      <c r="R269" s="1036" t="s">
        <v>974</v>
      </c>
      <c r="S269" s="1024"/>
      <c r="T269" s="62"/>
    </row>
    <row r="270" spans="1:20" s="42" customFormat="1" ht="34.5" customHeight="1">
      <c r="A270" s="1483" t="s">
        <v>254</v>
      </c>
      <c r="B270" s="1036" t="s">
        <v>1188</v>
      </c>
      <c r="C270" s="1036" t="s">
        <v>843</v>
      </c>
      <c r="D270" s="1036" t="s">
        <v>974</v>
      </c>
      <c r="E270" s="1036" t="s">
        <v>974</v>
      </c>
      <c r="F270" s="1036" t="s">
        <v>843</v>
      </c>
      <c r="G270" s="1036"/>
      <c r="H270" s="1036" t="s">
        <v>843</v>
      </c>
      <c r="I270" s="1036" t="s">
        <v>974</v>
      </c>
      <c r="J270" s="1036" t="s">
        <v>974</v>
      </c>
      <c r="K270" s="1036" t="s">
        <v>843</v>
      </c>
      <c r="L270" s="1036"/>
      <c r="M270" s="1128">
        <v>163</v>
      </c>
      <c r="N270" s="1036" t="s">
        <v>843</v>
      </c>
      <c r="O270" s="1036" t="s">
        <v>843</v>
      </c>
      <c r="P270" s="1036" t="s">
        <v>843</v>
      </c>
      <c r="Q270" s="1036" t="s">
        <v>974</v>
      </c>
      <c r="R270" s="1036" t="s">
        <v>974</v>
      </c>
      <c r="S270" s="1024"/>
      <c r="T270" s="62"/>
    </row>
    <row r="271" spans="1:20" s="42" customFormat="1" ht="34.5" customHeight="1">
      <c r="A271" s="1483" t="s">
        <v>254</v>
      </c>
      <c r="B271" s="1036" t="s">
        <v>1189</v>
      </c>
      <c r="C271" s="1036" t="s">
        <v>843</v>
      </c>
      <c r="D271" s="1036" t="s">
        <v>974</v>
      </c>
      <c r="E271" s="1036" t="s">
        <v>974</v>
      </c>
      <c r="F271" s="1036" t="s">
        <v>843</v>
      </c>
      <c r="G271" s="1036" t="s">
        <v>846</v>
      </c>
      <c r="H271" s="1036" t="s">
        <v>843</v>
      </c>
      <c r="I271" s="1036" t="s">
        <v>974</v>
      </c>
      <c r="J271" s="1036" t="s">
        <v>974</v>
      </c>
      <c r="K271" s="1036" t="s">
        <v>843</v>
      </c>
      <c r="L271" s="1036" t="s">
        <v>846</v>
      </c>
      <c r="M271" s="1128">
        <v>53</v>
      </c>
      <c r="N271" s="1036" t="s">
        <v>843</v>
      </c>
      <c r="O271" s="1036" t="s">
        <v>843</v>
      </c>
      <c r="P271" s="1036" t="s">
        <v>843</v>
      </c>
      <c r="Q271" s="1036" t="s">
        <v>843</v>
      </c>
      <c r="R271" s="1036" t="s">
        <v>843</v>
      </c>
      <c r="S271" s="1024"/>
      <c r="T271" s="62"/>
    </row>
    <row r="272" spans="1:20" s="42" customFormat="1" ht="34.5" customHeight="1">
      <c r="A272" s="1483" t="s">
        <v>254</v>
      </c>
      <c r="B272" s="1036" t="s">
        <v>1190</v>
      </c>
      <c r="C272" s="1036" t="s">
        <v>843</v>
      </c>
      <c r="D272" s="1036" t="s">
        <v>974</v>
      </c>
      <c r="E272" s="1036" t="s">
        <v>843</v>
      </c>
      <c r="F272" s="1036" t="s">
        <v>843</v>
      </c>
      <c r="G272" s="1036"/>
      <c r="H272" s="1036" t="s">
        <v>843</v>
      </c>
      <c r="I272" s="1036" t="s">
        <v>974</v>
      </c>
      <c r="J272" s="1036" t="s">
        <v>843</v>
      </c>
      <c r="K272" s="1036" t="s">
        <v>843</v>
      </c>
      <c r="L272" s="1036"/>
      <c r="M272" s="1128">
        <v>123</v>
      </c>
      <c r="N272" s="1036" t="s">
        <v>843</v>
      </c>
      <c r="O272" s="1036" t="s">
        <v>843</v>
      </c>
      <c r="P272" s="1036" t="s">
        <v>974</v>
      </c>
      <c r="Q272" s="1036" t="s">
        <v>843</v>
      </c>
      <c r="R272" s="1036" t="s">
        <v>974</v>
      </c>
      <c r="S272" s="1024"/>
      <c r="T272" s="62"/>
    </row>
    <row r="273" spans="1:20" s="42" customFormat="1" ht="34.5" customHeight="1">
      <c r="A273" s="1483" t="s">
        <v>118</v>
      </c>
      <c r="B273" s="1036" t="s">
        <v>1191</v>
      </c>
      <c r="C273" s="1036" t="s">
        <v>974</v>
      </c>
      <c r="D273" s="1036" t="s">
        <v>974</v>
      </c>
      <c r="E273" s="1036" t="s">
        <v>843</v>
      </c>
      <c r="F273" s="1036" t="s">
        <v>843</v>
      </c>
      <c r="G273" s="1036" t="s">
        <v>1192</v>
      </c>
      <c r="H273" s="1036" t="s">
        <v>974</v>
      </c>
      <c r="I273" s="1036" t="s">
        <v>974</v>
      </c>
      <c r="J273" s="1036" t="s">
        <v>843</v>
      </c>
      <c r="K273" s="1036" t="s">
        <v>843</v>
      </c>
      <c r="L273" s="1036"/>
      <c r="M273" s="1128">
        <v>957</v>
      </c>
      <c r="N273" s="1036" t="s">
        <v>974</v>
      </c>
      <c r="O273" s="1036" t="s">
        <v>843</v>
      </c>
      <c r="P273" s="1036" t="s">
        <v>843</v>
      </c>
      <c r="Q273" s="1036" t="s">
        <v>843</v>
      </c>
      <c r="R273" s="1036" t="s">
        <v>843</v>
      </c>
      <c r="S273" s="426" t="s">
        <v>896</v>
      </c>
      <c r="T273" s="62"/>
    </row>
    <row r="274" spans="1:20" s="42" customFormat="1" ht="34.5" customHeight="1">
      <c r="A274" s="1483" t="s">
        <v>118</v>
      </c>
      <c r="B274" s="1036" t="s">
        <v>1193</v>
      </c>
      <c r="C274" s="1036" t="s">
        <v>974</v>
      </c>
      <c r="D274" s="1036" t="s">
        <v>974</v>
      </c>
      <c r="E274" s="1036" t="s">
        <v>843</v>
      </c>
      <c r="F274" s="1036" t="s">
        <v>843</v>
      </c>
      <c r="G274" s="1036" t="s">
        <v>1192</v>
      </c>
      <c r="H274" s="1036" t="s">
        <v>974</v>
      </c>
      <c r="I274" s="1036" t="s">
        <v>974</v>
      </c>
      <c r="J274" s="1036" t="s">
        <v>974</v>
      </c>
      <c r="K274" s="1036" t="s">
        <v>974</v>
      </c>
      <c r="L274" s="1036"/>
      <c r="M274" s="1128">
        <v>147</v>
      </c>
      <c r="N274" s="1036" t="s">
        <v>843</v>
      </c>
      <c r="O274" s="1036" t="s">
        <v>974</v>
      </c>
      <c r="P274" s="1036" t="s">
        <v>974</v>
      </c>
      <c r="Q274" s="1036" t="s">
        <v>843</v>
      </c>
      <c r="R274" s="1036" t="s">
        <v>843</v>
      </c>
      <c r="S274" s="1024"/>
      <c r="T274" s="62"/>
    </row>
    <row r="275" spans="1:20" s="42" customFormat="1" ht="34.5" customHeight="1">
      <c r="A275" s="1483" t="s">
        <v>118</v>
      </c>
      <c r="B275" s="1036" t="s">
        <v>1194</v>
      </c>
      <c r="C275" s="1036" t="s">
        <v>974</v>
      </c>
      <c r="D275" s="1036" t="s">
        <v>974</v>
      </c>
      <c r="E275" s="1036" t="s">
        <v>843</v>
      </c>
      <c r="F275" s="1036" t="s">
        <v>843</v>
      </c>
      <c r="G275" s="1036" t="s">
        <v>1192</v>
      </c>
      <c r="H275" s="1036" t="s">
        <v>974</v>
      </c>
      <c r="I275" s="1036" t="s">
        <v>974</v>
      </c>
      <c r="J275" s="1036" t="s">
        <v>843</v>
      </c>
      <c r="K275" s="1036" t="s">
        <v>843</v>
      </c>
      <c r="L275" s="1036"/>
      <c r="M275" s="1128">
        <v>148</v>
      </c>
      <c r="N275" s="1036" t="s">
        <v>974</v>
      </c>
      <c r="O275" s="1036" t="s">
        <v>843</v>
      </c>
      <c r="P275" s="1036" t="s">
        <v>974</v>
      </c>
      <c r="Q275" s="1036" t="s">
        <v>843</v>
      </c>
      <c r="R275" s="1036" t="s">
        <v>843</v>
      </c>
      <c r="S275" s="1024"/>
      <c r="T275" s="62"/>
    </row>
    <row r="276" spans="1:20" s="42" customFormat="1" ht="34.5" customHeight="1">
      <c r="A276" s="1483" t="s">
        <v>118</v>
      </c>
      <c r="B276" s="1036" t="s">
        <v>1195</v>
      </c>
      <c r="C276" s="1036" t="s">
        <v>974</v>
      </c>
      <c r="D276" s="1036" t="s">
        <v>974</v>
      </c>
      <c r="E276" s="1036" t="s">
        <v>843</v>
      </c>
      <c r="F276" s="1036" t="s">
        <v>843</v>
      </c>
      <c r="G276" s="1036" t="s">
        <v>1192</v>
      </c>
      <c r="H276" s="1036" t="s">
        <v>843</v>
      </c>
      <c r="I276" s="1036" t="s">
        <v>843</v>
      </c>
      <c r="J276" s="1036" t="s">
        <v>843</v>
      </c>
      <c r="K276" s="1036" t="s">
        <v>843</v>
      </c>
      <c r="L276" s="1036"/>
      <c r="M276" s="1128">
        <v>183</v>
      </c>
      <c r="N276" s="1036" t="s">
        <v>843</v>
      </c>
      <c r="O276" s="1036" t="s">
        <v>974</v>
      </c>
      <c r="P276" s="1036" t="s">
        <v>974</v>
      </c>
      <c r="Q276" s="1036" t="s">
        <v>843</v>
      </c>
      <c r="R276" s="1036" t="s">
        <v>843</v>
      </c>
      <c r="S276" s="1125" t="s">
        <v>897</v>
      </c>
      <c r="T276" s="62"/>
    </row>
    <row r="277" spans="1:20" s="42" customFormat="1" ht="34.5" customHeight="1">
      <c r="A277" s="1483" t="s">
        <v>118</v>
      </c>
      <c r="B277" s="1036" t="s">
        <v>1196</v>
      </c>
      <c r="C277" s="1036" t="s">
        <v>974</v>
      </c>
      <c r="D277" s="1036" t="s">
        <v>974</v>
      </c>
      <c r="E277" s="1036" t="s">
        <v>974</v>
      </c>
      <c r="F277" s="1036" t="s">
        <v>974</v>
      </c>
      <c r="G277" s="1036"/>
      <c r="H277" s="1036" t="s">
        <v>974</v>
      </c>
      <c r="I277" s="1036" t="s">
        <v>974</v>
      </c>
      <c r="J277" s="1036" t="s">
        <v>974</v>
      </c>
      <c r="K277" s="1036" t="s">
        <v>974</v>
      </c>
      <c r="L277" s="1036"/>
      <c r="M277" s="1128">
        <v>233</v>
      </c>
      <c r="N277" s="1036" t="s">
        <v>974</v>
      </c>
      <c r="O277" s="1036" t="s">
        <v>974</v>
      </c>
      <c r="P277" s="1036" t="s">
        <v>974</v>
      </c>
      <c r="Q277" s="1036" t="s">
        <v>843</v>
      </c>
      <c r="R277" s="1036" t="s">
        <v>843</v>
      </c>
      <c r="S277" s="1024"/>
      <c r="T277" s="62"/>
    </row>
    <row r="278" spans="1:20" s="42" customFormat="1" ht="34.5" customHeight="1">
      <c r="A278" s="1483" t="s">
        <v>118</v>
      </c>
      <c r="B278" s="1036" t="s">
        <v>1197</v>
      </c>
      <c r="C278" s="1036" t="s">
        <v>974</v>
      </c>
      <c r="D278" s="1036" t="s">
        <v>974</v>
      </c>
      <c r="E278" s="1036" t="s">
        <v>843</v>
      </c>
      <c r="F278" s="1036" t="s">
        <v>843</v>
      </c>
      <c r="G278" s="1036" t="s">
        <v>1192</v>
      </c>
      <c r="H278" s="1036" t="s">
        <v>843</v>
      </c>
      <c r="I278" s="1036" t="s">
        <v>843</v>
      </c>
      <c r="J278" s="1036" t="s">
        <v>843</v>
      </c>
      <c r="K278" s="1036" t="s">
        <v>843</v>
      </c>
      <c r="L278" s="1036"/>
      <c r="M278" s="1128">
        <v>444</v>
      </c>
      <c r="N278" s="1036" t="s">
        <v>974</v>
      </c>
      <c r="O278" s="1036" t="s">
        <v>974</v>
      </c>
      <c r="P278" s="1036" t="s">
        <v>843</v>
      </c>
      <c r="Q278" s="1036" t="s">
        <v>974</v>
      </c>
      <c r="R278" s="1036" t="s">
        <v>974</v>
      </c>
      <c r="S278" s="1200" t="s">
        <v>898</v>
      </c>
      <c r="T278" s="62"/>
    </row>
    <row r="279" spans="1:20" s="42" customFormat="1" ht="34.5" customHeight="1">
      <c r="A279" s="1483" t="s">
        <v>118</v>
      </c>
      <c r="B279" s="1036" t="s">
        <v>1198</v>
      </c>
      <c r="C279" s="1036" t="s">
        <v>974</v>
      </c>
      <c r="D279" s="1036" t="s">
        <v>974</v>
      </c>
      <c r="E279" s="1036" t="s">
        <v>843</v>
      </c>
      <c r="F279" s="1036" t="s">
        <v>843</v>
      </c>
      <c r="G279" s="1036" t="s">
        <v>1192</v>
      </c>
      <c r="H279" s="1036" t="s">
        <v>974</v>
      </c>
      <c r="I279" s="1036" t="s">
        <v>974</v>
      </c>
      <c r="J279" s="1036" t="s">
        <v>974</v>
      </c>
      <c r="K279" s="1036" t="s">
        <v>974</v>
      </c>
      <c r="L279" s="1036"/>
      <c r="M279" s="1128">
        <v>129</v>
      </c>
      <c r="N279" s="1036" t="s">
        <v>974</v>
      </c>
      <c r="O279" s="1036" t="s">
        <v>974</v>
      </c>
      <c r="P279" s="1036" t="s">
        <v>974</v>
      </c>
      <c r="Q279" s="1036" t="s">
        <v>843</v>
      </c>
      <c r="R279" s="1036" t="s">
        <v>974</v>
      </c>
      <c r="S279" s="1024"/>
      <c r="T279" s="62"/>
    </row>
    <row r="280" spans="1:20" s="42" customFormat="1" ht="34.5" customHeight="1">
      <c r="A280" s="1483" t="s">
        <v>118</v>
      </c>
      <c r="B280" s="1036" t="s">
        <v>1199</v>
      </c>
      <c r="C280" s="1036" t="s">
        <v>974</v>
      </c>
      <c r="D280" s="1036" t="s">
        <v>974</v>
      </c>
      <c r="E280" s="1036" t="s">
        <v>843</v>
      </c>
      <c r="F280" s="1036" t="s">
        <v>843</v>
      </c>
      <c r="G280" s="1036" t="s">
        <v>1192</v>
      </c>
      <c r="H280" s="1036" t="s">
        <v>974</v>
      </c>
      <c r="I280" s="1036" t="s">
        <v>974</v>
      </c>
      <c r="J280" s="1036" t="s">
        <v>843</v>
      </c>
      <c r="K280" s="1036" t="s">
        <v>843</v>
      </c>
      <c r="L280" s="1036"/>
      <c r="M280" s="1128">
        <v>542</v>
      </c>
      <c r="N280" s="1036" t="s">
        <v>843</v>
      </c>
      <c r="O280" s="1036" t="s">
        <v>843</v>
      </c>
      <c r="P280" s="1036" t="s">
        <v>974</v>
      </c>
      <c r="Q280" s="1036" t="s">
        <v>843</v>
      </c>
      <c r="R280" s="1036" t="s">
        <v>974</v>
      </c>
      <c r="S280" s="1024"/>
      <c r="T280" s="62"/>
    </row>
    <row r="281" spans="1:20" s="42" customFormat="1" ht="34.5" customHeight="1">
      <c r="A281" s="1483" t="s">
        <v>118</v>
      </c>
      <c r="B281" s="1036" t="s">
        <v>1200</v>
      </c>
      <c r="C281" s="1036" t="s">
        <v>974</v>
      </c>
      <c r="D281" s="1036" t="s">
        <v>974</v>
      </c>
      <c r="E281" s="1036" t="s">
        <v>843</v>
      </c>
      <c r="F281" s="1036" t="s">
        <v>843</v>
      </c>
      <c r="G281" s="1036" t="s">
        <v>1192</v>
      </c>
      <c r="H281" s="1036" t="s">
        <v>843</v>
      </c>
      <c r="I281" s="1036" t="s">
        <v>843</v>
      </c>
      <c r="J281" s="1036" t="s">
        <v>843</v>
      </c>
      <c r="K281" s="1036" t="s">
        <v>843</v>
      </c>
      <c r="L281" s="1036"/>
      <c r="M281" s="1128">
        <v>103</v>
      </c>
      <c r="N281" s="1036" t="s">
        <v>974</v>
      </c>
      <c r="O281" s="1036" t="s">
        <v>843</v>
      </c>
      <c r="P281" s="1036" t="s">
        <v>974</v>
      </c>
      <c r="Q281" s="1036" t="s">
        <v>843</v>
      </c>
      <c r="R281" s="1036" t="s">
        <v>974</v>
      </c>
      <c r="S281" s="1024"/>
      <c r="T281" s="62"/>
    </row>
    <row r="282" spans="1:20" s="42" customFormat="1" ht="34.5" customHeight="1">
      <c r="A282" s="1483" t="s">
        <v>118</v>
      </c>
      <c r="B282" s="1036" t="s">
        <v>1201</v>
      </c>
      <c r="C282" s="1036" t="s">
        <v>974</v>
      </c>
      <c r="D282" s="1036" t="s">
        <v>974</v>
      </c>
      <c r="E282" s="1036" t="s">
        <v>843</v>
      </c>
      <c r="F282" s="1036" t="s">
        <v>843</v>
      </c>
      <c r="G282" s="1036" t="s">
        <v>1192</v>
      </c>
      <c r="H282" s="1036" t="s">
        <v>843</v>
      </c>
      <c r="I282" s="1036" t="s">
        <v>843</v>
      </c>
      <c r="J282" s="1036" t="s">
        <v>843</v>
      </c>
      <c r="K282" s="1036" t="s">
        <v>843</v>
      </c>
      <c r="L282" s="1036"/>
      <c r="M282" s="1128">
        <v>232</v>
      </c>
      <c r="N282" s="1036" t="s">
        <v>843</v>
      </c>
      <c r="O282" s="1036" t="s">
        <v>843</v>
      </c>
      <c r="P282" s="1036" t="s">
        <v>974</v>
      </c>
      <c r="Q282" s="1036" t="s">
        <v>843</v>
      </c>
      <c r="R282" s="1036" t="s">
        <v>843</v>
      </c>
      <c r="S282" s="1024"/>
      <c r="T282" s="62"/>
    </row>
    <row r="283" spans="1:20" s="42" customFormat="1" ht="34.5" customHeight="1">
      <c r="A283" s="1483" t="s">
        <v>118</v>
      </c>
      <c r="B283" s="1036" t="s">
        <v>1202</v>
      </c>
      <c r="C283" s="1036" t="s">
        <v>974</v>
      </c>
      <c r="D283" s="1036" t="s">
        <v>974</v>
      </c>
      <c r="E283" s="1036" t="s">
        <v>843</v>
      </c>
      <c r="F283" s="1036" t="s">
        <v>843</v>
      </c>
      <c r="G283" s="1036" t="s">
        <v>1192</v>
      </c>
      <c r="H283" s="1036" t="s">
        <v>843</v>
      </c>
      <c r="I283" s="1036" t="s">
        <v>843</v>
      </c>
      <c r="J283" s="1036" t="s">
        <v>843</v>
      </c>
      <c r="K283" s="1036" t="s">
        <v>843</v>
      </c>
      <c r="L283" s="1036"/>
      <c r="M283" s="1128">
        <v>294</v>
      </c>
      <c r="N283" s="1036" t="s">
        <v>974</v>
      </c>
      <c r="O283" s="1036" t="s">
        <v>974</v>
      </c>
      <c r="P283" s="1036" t="s">
        <v>974</v>
      </c>
      <c r="Q283" s="1036" t="s">
        <v>974</v>
      </c>
      <c r="R283" s="1036" t="s">
        <v>974</v>
      </c>
      <c r="S283" s="1024"/>
      <c r="T283" s="62"/>
    </row>
    <row r="284" spans="1:22" s="1078" customFormat="1" ht="34.5" customHeight="1">
      <c r="A284" s="1483" t="s">
        <v>118</v>
      </c>
      <c r="B284" s="1036" t="s">
        <v>1203</v>
      </c>
      <c r="C284" s="1036" t="s">
        <v>974</v>
      </c>
      <c r="D284" s="1036" t="s">
        <v>974</v>
      </c>
      <c r="E284" s="1036" t="s">
        <v>843</v>
      </c>
      <c r="F284" s="1036" t="s">
        <v>843</v>
      </c>
      <c r="G284" s="1036" t="s">
        <v>1192</v>
      </c>
      <c r="H284" s="1036" t="s">
        <v>974</v>
      </c>
      <c r="I284" s="1036" t="s">
        <v>974</v>
      </c>
      <c r="J284" s="1036" t="s">
        <v>843</v>
      </c>
      <c r="K284" s="1036" t="s">
        <v>843</v>
      </c>
      <c r="L284" s="1036"/>
      <c r="M284" s="1128">
        <v>264</v>
      </c>
      <c r="N284" s="1036" t="s">
        <v>974</v>
      </c>
      <c r="O284" s="1036" t="s">
        <v>974</v>
      </c>
      <c r="P284" s="1036" t="s">
        <v>974</v>
      </c>
      <c r="Q284" s="1036" t="s">
        <v>974</v>
      </c>
      <c r="R284" s="1036" t="s">
        <v>974</v>
      </c>
      <c r="S284" s="1024"/>
      <c r="T284" s="62"/>
      <c r="U284" s="1077"/>
      <c r="V284" s="1077"/>
    </row>
    <row r="285" spans="1:22" s="1080" customFormat="1" ht="34.5" customHeight="1">
      <c r="A285" s="1483" t="s">
        <v>118</v>
      </c>
      <c r="B285" s="1036" t="s">
        <v>1204</v>
      </c>
      <c r="C285" s="1036" t="s">
        <v>974</v>
      </c>
      <c r="D285" s="1036" t="s">
        <v>974</v>
      </c>
      <c r="E285" s="1036" t="s">
        <v>843</v>
      </c>
      <c r="F285" s="1036" t="s">
        <v>843</v>
      </c>
      <c r="G285" s="1036" t="s">
        <v>1192</v>
      </c>
      <c r="H285" s="1036" t="s">
        <v>974</v>
      </c>
      <c r="I285" s="1036" t="s">
        <v>974</v>
      </c>
      <c r="J285" s="1036" t="s">
        <v>843</v>
      </c>
      <c r="K285" s="1036" t="s">
        <v>843</v>
      </c>
      <c r="L285" s="1036"/>
      <c r="M285" s="1128">
        <v>275</v>
      </c>
      <c r="N285" s="1036" t="s">
        <v>974</v>
      </c>
      <c r="O285" s="1036" t="s">
        <v>974</v>
      </c>
      <c r="P285" s="1036" t="s">
        <v>974</v>
      </c>
      <c r="Q285" s="1036" t="s">
        <v>974</v>
      </c>
      <c r="R285" s="1036" t="s">
        <v>843</v>
      </c>
      <c r="S285" s="1024"/>
      <c r="T285" s="62"/>
      <c r="U285" s="1079"/>
      <c r="V285" s="1079"/>
    </row>
    <row r="286" spans="1:22" s="1080" customFormat="1" ht="34.5" customHeight="1">
      <c r="A286" s="1483" t="s">
        <v>118</v>
      </c>
      <c r="B286" s="1036" t="s">
        <v>1205</v>
      </c>
      <c r="C286" s="1036" t="s">
        <v>974</v>
      </c>
      <c r="D286" s="1036" t="s">
        <v>974</v>
      </c>
      <c r="E286" s="1036" t="s">
        <v>843</v>
      </c>
      <c r="F286" s="1036" t="s">
        <v>843</v>
      </c>
      <c r="G286" s="1036" t="s">
        <v>1192</v>
      </c>
      <c r="H286" s="1036" t="s">
        <v>974</v>
      </c>
      <c r="I286" s="1036" t="s">
        <v>974</v>
      </c>
      <c r="J286" s="1036" t="s">
        <v>843</v>
      </c>
      <c r="K286" s="1036" t="s">
        <v>843</v>
      </c>
      <c r="L286" s="1036"/>
      <c r="M286" s="1128">
        <v>411</v>
      </c>
      <c r="N286" s="1036" t="s">
        <v>974</v>
      </c>
      <c r="O286" s="1036" t="s">
        <v>843</v>
      </c>
      <c r="P286" s="1036" t="s">
        <v>974</v>
      </c>
      <c r="Q286" s="1036" t="s">
        <v>974</v>
      </c>
      <c r="R286" s="1036" t="s">
        <v>974</v>
      </c>
      <c r="S286" s="1024"/>
      <c r="T286" s="62"/>
      <c r="U286" s="1081"/>
      <c r="V286" s="1081"/>
    </row>
    <row r="287" spans="1:22" s="1080" customFormat="1" ht="34.5" customHeight="1">
      <c r="A287" s="1483" t="s">
        <v>118</v>
      </c>
      <c r="B287" s="1036" t="s">
        <v>1206</v>
      </c>
      <c r="C287" s="1036" t="s">
        <v>974</v>
      </c>
      <c r="D287" s="1036" t="s">
        <v>974</v>
      </c>
      <c r="E287" s="1036" t="s">
        <v>843</v>
      </c>
      <c r="F287" s="1036" t="s">
        <v>843</v>
      </c>
      <c r="G287" s="1036" t="s">
        <v>1192</v>
      </c>
      <c r="H287" s="1036" t="s">
        <v>843</v>
      </c>
      <c r="I287" s="1036" t="s">
        <v>843</v>
      </c>
      <c r="J287" s="1036" t="s">
        <v>843</v>
      </c>
      <c r="K287" s="1036" t="s">
        <v>843</v>
      </c>
      <c r="L287" s="1036"/>
      <c r="M287" s="1128">
        <v>488</v>
      </c>
      <c r="N287" s="1036" t="s">
        <v>974</v>
      </c>
      <c r="O287" s="1036" t="s">
        <v>974</v>
      </c>
      <c r="P287" s="1036" t="s">
        <v>974</v>
      </c>
      <c r="Q287" s="1036" t="s">
        <v>843</v>
      </c>
      <c r="R287" s="1036" t="s">
        <v>843</v>
      </c>
      <c r="S287" s="1024"/>
      <c r="T287" s="62"/>
      <c r="U287" s="1081"/>
      <c r="V287" s="1081"/>
    </row>
    <row r="288" spans="1:22" s="1082" customFormat="1" ht="34.5" customHeight="1">
      <c r="A288" s="1483" t="s">
        <v>118</v>
      </c>
      <c r="B288" s="1036" t="s">
        <v>1207</v>
      </c>
      <c r="C288" s="1036" t="s">
        <v>974</v>
      </c>
      <c r="D288" s="1036" t="s">
        <v>974</v>
      </c>
      <c r="E288" s="1036" t="s">
        <v>843</v>
      </c>
      <c r="F288" s="1036" t="s">
        <v>843</v>
      </c>
      <c r="G288" s="1036" t="s">
        <v>1192</v>
      </c>
      <c r="H288" s="1036" t="s">
        <v>974</v>
      </c>
      <c r="I288" s="1036" t="s">
        <v>974</v>
      </c>
      <c r="J288" s="1036" t="s">
        <v>974</v>
      </c>
      <c r="K288" s="1036" t="s">
        <v>974</v>
      </c>
      <c r="L288" s="1036"/>
      <c r="M288" s="1128">
        <v>39</v>
      </c>
      <c r="N288" s="1036" t="s">
        <v>843</v>
      </c>
      <c r="O288" s="1036" t="s">
        <v>843</v>
      </c>
      <c r="P288" s="1036" t="s">
        <v>974</v>
      </c>
      <c r="Q288" s="1036" t="s">
        <v>974</v>
      </c>
      <c r="R288" s="1036" t="s">
        <v>974</v>
      </c>
      <c r="S288" s="426" t="s">
        <v>899</v>
      </c>
      <c r="T288" s="62"/>
      <c r="U288" s="1078"/>
      <c r="V288" s="1078"/>
    </row>
    <row r="289" spans="1:22" s="1082" customFormat="1" ht="34.5" customHeight="1">
      <c r="A289" s="1483" t="s">
        <v>118</v>
      </c>
      <c r="B289" s="1036" t="s">
        <v>1208</v>
      </c>
      <c r="C289" s="1036" t="s">
        <v>974</v>
      </c>
      <c r="D289" s="1036" t="s">
        <v>974</v>
      </c>
      <c r="E289" s="1036" t="s">
        <v>843</v>
      </c>
      <c r="F289" s="1036" t="s">
        <v>843</v>
      </c>
      <c r="G289" s="1036" t="s">
        <v>1192</v>
      </c>
      <c r="H289" s="1036" t="s">
        <v>974</v>
      </c>
      <c r="I289" s="1036" t="s">
        <v>974</v>
      </c>
      <c r="J289" s="1036" t="s">
        <v>974</v>
      </c>
      <c r="K289" s="1036" t="s">
        <v>974</v>
      </c>
      <c r="L289" s="1036"/>
      <c r="M289" s="1128">
        <v>66</v>
      </c>
      <c r="N289" s="1036" t="s">
        <v>843</v>
      </c>
      <c r="O289" s="1036" t="s">
        <v>974</v>
      </c>
      <c r="P289" s="1036" t="s">
        <v>974</v>
      </c>
      <c r="Q289" s="1036" t="s">
        <v>974</v>
      </c>
      <c r="R289" s="1036" t="s">
        <v>974</v>
      </c>
      <c r="S289" s="426" t="s">
        <v>899</v>
      </c>
      <c r="T289" s="62"/>
      <c r="U289" s="1078"/>
      <c r="V289" s="1078"/>
    </row>
    <row r="290" spans="1:20" s="1082" customFormat="1" ht="34.5" customHeight="1">
      <c r="A290" s="1483" t="s">
        <v>118</v>
      </c>
      <c r="B290" s="1036" t="s">
        <v>1209</v>
      </c>
      <c r="C290" s="1036" t="s">
        <v>974</v>
      </c>
      <c r="D290" s="1036" t="s">
        <v>974</v>
      </c>
      <c r="E290" s="1036" t="s">
        <v>843</v>
      </c>
      <c r="F290" s="1036" t="s">
        <v>843</v>
      </c>
      <c r="G290" s="1036" t="s">
        <v>1192</v>
      </c>
      <c r="H290" s="1036" t="s">
        <v>974</v>
      </c>
      <c r="I290" s="1036" t="s">
        <v>974</v>
      </c>
      <c r="J290" s="1036" t="s">
        <v>843</v>
      </c>
      <c r="K290" s="1036" t="s">
        <v>843</v>
      </c>
      <c r="L290" s="1036"/>
      <c r="M290" s="1128">
        <v>583</v>
      </c>
      <c r="N290" s="1036" t="s">
        <v>974</v>
      </c>
      <c r="O290" s="1036" t="s">
        <v>843</v>
      </c>
      <c r="P290" s="1036" t="s">
        <v>974</v>
      </c>
      <c r="Q290" s="1036" t="s">
        <v>974</v>
      </c>
      <c r="R290" s="1036" t="s">
        <v>974</v>
      </c>
      <c r="S290" s="1024"/>
      <c r="T290" s="62"/>
    </row>
    <row r="291" spans="1:20" s="1082" customFormat="1" ht="34.5" customHeight="1">
      <c r="A291" s="1483" t="s">
        <v>118</v>
      </c>
      <c r="B291" s="1036" t="s">
        <v>1210</v>
      </c>
      <c r="C291" s="1036" t="s">
        <v>974</v>
      </c>
      <c r="D291" s="1036" t="s">
        <v>974</v>
      </c>
      <c r="E291" s="1036" t="s">
        <v>843</v>
      </c>
      <c r="F291" s="1036" t="s">
        <v>843</v>
      </c>
      <c r="G291" s="1036" t="s">
        <v>1192</v>
      </c>
      <c r="H291" s="1036" t="s">
        <v>974</v>
      </c>
      <c r="I291" s="1036" t="s">
        <v>974</v>
      </c>
      <c r="J291" s="1036" t="s">
        <v>843</v>
      </c>
      <c r="K291" s="1036" t="s">
        <v>843</v>
      </c>
      <c r="L291" s="1036"/>
      <c r="M291" s="1128">
        <v>325</v>
      </c>
      <c r="N291" s="1036" t="s">
        <v>843</v>
      </c>
      <c r="O291" s="1036" t="s">
        <v>843</v>
      </c>
      <c r="P291" s="1036" t="s">
        <v>974</v>
      </c>
      <c r="Q291" s="1036" t="s">
        <v>843</v>
      </c>
      <c r="R291" s="1036" t="s">
        <v>974</v>
      </c>
      <c r="S291" s="1259" t="s">
        <v>1211</v>
      </c>
      <c r="T291" s="62"/>
    </row>
    <row r="292" spans="1:20" s="1082" customFormat="1" ht="34.5" customHeight="1">
      <c r="A292" s="1483" t="s">
        <v>118</v>
      </c>
      <c r="B292" s="1036" t="s">
        <v>1212</v>
      </c>
      <c r="C292" s="1036" t="s">
        <v>974</v>
      </c>
      <c r="D292" s="1036" t="s">
        <v>974</v>
      </c>
      <c r="E292" s="1036" t="s">
        <v>843</v>
      </c>
      <c r="F292" s="1036" t="s">
        <v>843</v>
      </c>
      <c r="G292" s="1036" t="s">
        <v>1192</v>
      </c>
      <c r="H292" s="1036" t="s">
        <v>974</v>
      </c>
      <c r="I292" s="1036" t="s">
        <v>974</v>
      </c>
      <c r="J292" s="1036" t="s">
        <v>974</v>
      </c>
      <c r="K292" s="1036" t="s">
        <v>974</v>
      </c>
      <c r="L292" s="1036"/>
      <c r="M292" s="1128">
        <v>96</v>
      </c>
      <c r="N292" s="1036" t="s">
        <v>974</v>
      </c>
      <c r="O292" s="1036" t="s">
        <v>974</v>
      </c>
      <c r="P292" s="1036" t="s">
        <v>974</v>
      </c>
      <c r="Q292" s="1036" t="s">
        <v>974</v>
      </c>
      <c r="R292" s="1036" t="s">
        <v>974</v>
      </c>
      <c r="S292" s="426" t="s">
        <v>899</v>
      </c>
      <c r="T292" s="62"/>
    </row>
    <row r="293" spans="1:20" s="42" customFormat="1" ht="34.5" customHeight="1" thickBot="1">
      <c r="A293" s="1522" t="s">
        <v>118</v>
      </c>
      <c r="B293" s="1068" t="s">
        <v>1068</v>
      </c>
      <c r="C293" s="1068" t="s">
        <v>974</v>
      </c>
      <c r="D293" s="1068" t="s">
        <v>974</v>
      </c>
      <c r="E293" s="1068" t="s">
        <v>843</v>
      </c>
      <c r="F293" s="1068" t="s">
        <v>843</v>
      </c>
      <c r="G293" s="1068" t="s">
        <v>1192</v>
      </c>
      <c r="H293" s="1068" t="s">
        <v>974</v>
      </c>
      <c r="I293" s="1068" t="s">
        <v>974</v>
      </c>
      <c r="J293" s="1068" t="s">
        <v>843</v>
      </c>
      <c r="K293" s="1068" t="s">
        <v>843</v>
      </c>
      <c r="L293" s="1068"/>
      <c r="M293" s="1129">
        <v>2400</v>
      </c>
      <c r="N293" s="1068" t="s">
        <v>974</v>
      </c>
      <c r="O293" s="1068" t="s">
        <v>843</v>
      </c>
      <c r="P293" s="1068" t="s">
        <v>974</v>
      </c>
      <c r="Q293" s="1068" t="s">
        <v>974</v>
      </c>
      <c r="R293" s="1068" t="s">
        <v>974</v>
      </c>
      <c r="S293" s="1052"/>
      <c r="T293" s="62"/>
    </row>
  </sheetData>
  <sheetProtection/>
  <autoFilter ref="A4:V293"/>
  <mergeCells count="11">
    <mergeCell ref="A3:A4"/>
    <mergeCell ref="B3:B4"/>
    <mergeCell ref="H3:L3"/>
    <mergeCell ref="M3:M4"/>
    <mergeCell ref="N3:N4"/>
    <mergeCell ref="O3:O4"/>
    <mergeCell ref="P3:P4"/>
    <mergeCell ref="Q3:Q4"/>
    <mergeCell ref="R3:R4"/>
    <mergeCell ref="S3:S4"/>
    <mergeCell ref="C3:G3"/>
  </mergeCells>
  <dataValidations count="1">
    <dataValidation type="list" allowBlank="1" showInputMessage="1" showErrorMessage="1" sqref="H162:K162 M162:R162 H176:K176 M176:R176">
      <formula1>"　,有,無"</formula1>
    </dataValidation>
  </dataValidations>
  <printOptions/>
  <pageMargins left="0.35433070866141736" right="0.1968503937007874" top="1.062992125984252" bottom="0.1968503937007874" header="0.7874015748031497" footer="0.3937007874015748"/>
  <pageSetup firstPageNumber="16" useFirstPageNumber="1" horizontalDpi="600" verticalDpi="600" orientation="landscape" paperSize="9" scale="80" r:id="rId1"/>
  <headerFooter scaleWithDoc="0" alignWithMargins="0">
    <oddHeader>&amp;L&amp;"ＭＳ Ｐゴシック,太字"６　公民館施設・体制（防災体制）</oddHeader>
    <oddFooter>&amp;C&amp;12&amp;P</oddFooter>
  </headerFooter>
  <rowBreaks count="17" manualBreakCount="17">
    <brk id="20" max="18" man="1"/>
    <brk id="37" max="18" man="1"/>
    <brk id="54" max="18" man="1"/>
    <brk id="71" max="18" man="1"/>
    <brk id="88" max="18" man="1"/>
    <brk id="105" max="18" man="1"/>
    <brk id="122" max="18" man="1"/>
    <brk id="139" max="18" man="1"/>
    <brk id="156" max="18" man="1"/>
    <brk id="173" max="18" man="1"/>
    <brk id="190" max="18" man="1"/>
    <brk id="207" max="18" man="1"/>
    <brk id="224" max="18" man="1"/>
    <brk id="241" max="18" man="1"/>
    <brk id="258" max="18" man="1"/>
    <brk id="275" max="18" man="1"/>
    <brk id="29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2023-03-17T02:45:48Z</cp:lastPrinted>
  <dcterms:created xsi:type="dcterms:W3CDTF">2003-10-06T08:00:51Z</dcterms:created>
  <dcterms:modified xsi:type="dcterms:W3CDTF">2023-03-20T02:44:46Z</dcterms:modified>
  <cp:category/>
  <cp:version/>
  <cp:contentType/>
  <cp:contentStatus/>
</cp:coreProperties>
</file>